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ENTRE DE RESSOURCES FP\CanditOnLine - COL\PSYCHO\DU DUB971 Neuroéducation hybride\2023-2024\"/>
    </mc:Choice>
  </mc:AlternateContent>
  <bookViews>
    <workbookView xWindow="0" yWindow="0" windowWidth="28800" windowHeight="11400" activeTab="1"/>
  </bookViews>
  <sheets>
    <sheet name="2023-2024" sheetId="8" r:id="rId1"/>
    <sheet name="Calendrier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34" i="9" l="1"/>
  <c r="CI34" i="9"/>
  <c r="BT34" i="9"/>
  <c r="BS34" i="9"/>
  <c r="BD34" i="9"/>
  <c r="BC34" i="9"/>
  <c r="AN34" i="9"/>
  <c r="AM34" i="9"/>
  <c r="AF34" i="9"/>
  <c r="AE34" i="9"/>
  <c r="P34" i="9"/>
  <c r="O34" i="9"/>
  <c r="CR33" i="9"/>
  <c r="CQ33" i="9"/>
  <c r="CJ33" i="9"/>
  <c r="CI33" i="9"/>
  <c r="CB33" i="9"/>
  <c r="CA33" i="9"/>
  <c r="BT33" i="9"/>
  <c r="BS33" i="9"/>
  <c r="BL33" i="9"/>
  <c r="BK33" i="9"/>
  <c r="BD33" i="9"/>
  <c r="BC33" i="9"/>
  <c r="AN33" i="9"/>
  <c r="AM33" i="9"/>
  <c r="AF33" i="9"/>
  <c r="AE33" i="9"/>
  <c r="X33" i="9"/>
  <c r="W33" i="9"/>
  <c r="P33" i="9"/>
  <c r="O33" i="9"/>
  <c r="H33" i="9"/>
  <c r="G33" i="9"/>
  <c r="CR32" i="9"/>
  <c r="CQ32" i="9"/>
  <c r="CJ32" i="9"/>
  <c r="CI32" i="9"/>
  <c r="CB32" i="9"/>
  <c r="CA32" i="9"/>
  <c r="BT32" i="9"/>
  <c r="BS32" i="9"/>
  <c r="BL32" i="9"/>
  <c r="BK32" i="9"/>
  <c r="BD32" i="9"/>
  <c r="BC32" i="9"/>
  <c r="AN32" i="9"/>
  <c r="AM32" i="9"/>
  <c r="AF32" i="9"/>
  <c r="AE32" i="9"/>
  <c r="X32" i="9"/>
  <c r="W32" i="9"/>
  <c r="P32" i="9"/>
  <c r="O32" i="9"/>
  <c r="H32" i="9"/>
  <c r="G32" i="9"/>
  <c r="CR31" i="9"/>
  <c r="CQ31" i="9"/>
  <c r="CJ31" i="9"/>
  <c r="CI31" i="9"/>
  <c r="CB31" i="9"/>
  <c r="CA31" i="9"/>
  <c r="BT31" i="9"/>
  <c r="BS31" i="9"/>
  <c r="BL31" i="9"/>
  <c r="BK31" i="9"/>
  <c r="BD31" i="9"/>
  <c r="BC31" i="9"/>
  <c r="AV31" i="9"/>
  <c r="AU31" i="9"/>
  <c r="AN31" i="9"/>
  <c r="AM31" i="9"/>
  <c r="AF31" i="9"/>
  <c r="AE31" i="9"/>
  <c r="X31" i="9"/>
  <c r="W31" i="9"/>
  <c r="P31" i="9"/>
  <c r="O31" i="9"/>
  <c r="H31" i="9"/>
  <c r="G31" i="9"/>
  <c r="CR30" i="9"/>
  <c r="CQ30" i="9"/>
  <c r="CJ30" i="9"/>
  <c r="CI30" i="9"/>
  <c r="CB30" i="9"/>
  <c r="CA30" i="9"/>
  <c r="BT30" i="9"/>
  <c r="BS30" i="9"/>
  <c r="BL30" i="9"/>
  <c r="BK30" i="9"/>
  <c r="BD30" i="9"/>
  <c r="BC30" i="9"/>
  <c r="AV30" i="9"/>
  <c r="AU30" i="9"/>
  <c r="AN30" i="9"/>
  <c r="AM30" i="9"/>
  <c r="AF30" i="9"/>
  <c r="AE30" i="9"/>
  <c r="X30" i="9"/>
  <c r="W30" i="9"/>
  <c r="P30" i="9"/>
  <c r="O30" i="9"/>
  <c r="H30" i="9"/>
  <c r="G30" i="9"/>
  <c r="CR29" i="9"/>
  <c r="CQ29" i="9"/>
  <c r="CJ29" i="9"/>
  <c r="CI29" i="9"/>
  <c r="CB29" i="9"/>
  <c r="CA29" i="9"/>
  <c r="BT29" i="9"/>
  <c r="BS29" i="9"/>
  <c r="BL29" i="9"/>
  <c r="BK29" i="9"/>
  <c r="BD29" i="9"/>
  <c r="BC29" i="9"/>
  <c r="AV29" i="9"/>
  <c r="AU29" i="9"/>
  <c r="AN29" i="9"/>
  <c r="AM29" i="9"/>
  <c r="AF29" i="9"/>
  <c r="AE29" i="9"/>
  <c r="X29" i="9"/>
  <c r="W29" i="9"/>
  <c r="P29" i="9"/>
  <c r="O29" i="9"/>
  <c r="H29" i="9"/>
  <c r="G29" i="9"/>
  <c r="CR28" i="9"/>
  <c r="CQ28" i="9"/>
  <c r="CJ28" i="9"/>
  <c r="CI28" i="9"/>
  <c r="CB28" i="9"/>
  <c r="CA28" i="9"/>
  <c r="BT28" i="9"/>
  <c r="BS28" i="9"/>
  <c r="BL28" i="9"/>
  <c r="BK28" i="9"/>
  <c r="BD28" i="9"/>
  <c r="BC28" i="9"/>
  <c r="AV28" i="9"/>
  <c r="AU28" i="9"/>
  <c r="AN28" i="9"/>
  <c r="AM28" i="9"/>
  <c r="AF28" i="9"/>
  <c r="AE28" i="9"/>
  <c r="X28" i="9"/>
  <c r="W28" i="9"/>
  <c r="P28" i="9"/>
  <c r="O28" i="9"/>
  <c r="H28" i="9"/>
  <c r="G28" i="9"/>
  <c r="CR27" i="9"/>
  <c r="CQ27" i="9"/>
  <c r="CJ27" i="9"/>
  <c r="CI27" i="9"/>
  <c r="CB27" i="9"/>
  <c r="CA27" i="9"/>
  <c r="BT27" i="9"/>
  <c r="BS27" i="9"/>
  <c r="BL27" i="9"/>
  <c r="BK27" i="9"/>
  <c r="BD27" i="9"/>
  <c r="BC27" i="9"/>
  <c r="AV27" i="9"/>
  <c r="AU27" i="9"/>
  <c r="AN27" i="9"/>
  <c r="AM27" i="9"/>
  <c r="AF27" i="9"/>
  <c r="AE27" i="9"/>
  <c r="X27" i="9"/>
  <c r="W27" i="9"/>
  <c r="P27" i="9"/>
  <c r="O27" i="9"/>
  <c r="H27" i="9"/>
  <c r="G27" i="9"/>
  <c r="CR26" i="9"/>
  <c r="CQ26" i="9"/>
  <c r="CJ26" i="9"/>
  <c r="CI26" i="9"/>
  <c r="CB26" i="9"/>
  <c r="CA26" i="9"/>
  <c r="BT26" i="9"/>
  <c r="BS26" i="9"/>
  <c r="BL26" i="9"/>
  <c r="BK26" i="9"/>
  <c r="BD26" i="9"/>
  <c r="BC26" i="9"/>
  <c r="AV26" i="9"/>
  <c r="AU26" i="9"/>
  <c r="AN26" i="9"/>
  <c r="AM26" i="9"/>
  <c r="AF26" i="9"/>
  <c r="AE26" i="9"/>
  <c r="X26" i="9"/>
  <c r="W26" i="9"/>
  <c r="P26" i="9"/>
  <c r="O26" i="9"/>
  <c r="H26" i="9"/>
  <c r="G26" i="9"/>
  <c r="CR25" i="9"/>
  <c r="CQ25" i="9"/>
  <c r="CJ25" i="9"/>
  <c r="CI25" i="9"/>
  <c r="CB25" i="9"/>
  <c r="CA25" i="9"/>
  <c r="BT25" i="9"/>
  <c r="BS25" i="9"/>
  <c r="BL25" i="9"/>
  <c r="BK25" i="9"/>
  <c r="BD25" i="9"/>
  <c r="BC25" i="9"/>
  <c r="AV25" i="9"/>
  <c r="AU25" i="9"/>
  <c r="AN25" i="9"/>
  <c r="AM25" i="9"/>
  <c r="AF25" i="9"/>
  <c r="AE25" i="9"/>
  <c r="X25" i="9"/>
  <c r="W25" i="9"/>
  <c r="P25" i="9"/>
  <c r="O25" i="9"/>
  <c r="H25" i="9"/>
  <c r="G25" i="9"/>
  <c r="CR24" i="9"/>
  <c r="CQ24" i="9"/>
  <c r="CJ24" i="9"/>
  <c r="CI24" i="9"/>
  <c r="CB24" i="9"/>
  <c r="CA24" i="9"/>
  <c r="BT24" i="9"/>
  <c r="BS24" i="9"/>
  <c r="BL24" i="9"/>
  <c r="BK24" i="9"/>
  <c r="BD24" i="9"/>
  <c r="BC24" i="9"/>
  <c r="AV24" i="9"/>
  <c r="AU24" i="9"/>
  <c r="AN24" i="9"/>
  <c r="AM24" i="9"/>
  <c r="AF24" i="9"/>
  <c r="AE24" i="9"/>
  <c r="X24" i="9"/>
  <c r="W24" i="9"/>
  <c r="P24" i="9"/>
  <c r="O24" i="9"/>
  <c r="H24" i="9"/>
  <c r="G24" i="9"/>
  <c r="CR23" i="9"/>
  <c r="CQ23" i="9"/>
  <c r="CJ23" i="9"/>
  <c r="CI23" i="9"/>
  <c r="CB23" i="9"/>
  <c r="CA23" i="9"/>
  <c r="BT23" i="9"/>
  <c r="BS23" i="9"/>
  <c r="BL23" i="9"/>
  <c r="BK23" i="9"/>
  <c r="BD23" i="9"/>
  <c r="BC23" i="9"/>
  <c r="AV23" i="9"/>
  <c r="AU23" i="9"/>
  <c r="AN23" i="9"/>
  <c r="AM23" i="9"/>
  <c r="AF23" i="9"/>
  <c r="AE23" i="9"/>
  <c r="X23" i="9"/>
  <c r="W23" i="9"/>
  <c r="P23" i="9"/>
  <c r="O23" i="9"/>
  <c r="H23" i="9"/>
  <c r="G23" i="9"/>
  <c r="CR22" i="9"/>
  <c r="CQ22" i="9"/>
  <c r="CJ22" i="9"/>
  <c r="CI22" i="9"/>
  <c r="CB22" i="9"/>
  <c r="CA22" i="9"/>
  <c r="BT22" i="9"/>
  <c r="BS22" i="9"/>
  <c r="BL22" i="9"/>
  <c r="BK22" i="9"/>
  <c r="BD22" i="9"/>
  <c r="BC22" i="9"/>
  <c r="AV22" i="9"/>
  <c r="AU22" i="9"/>
  <c r="AN22" i="9"/>
  <c r="AM22" i="9"/>
  <c r="AF22" i="9"/>
  <c r="AE22" i="9"/>
  <c r="X22" i="9"/>
  <c r="W22" i="9"/>
  <c r="P22" i="9"/>
  <c r="O22" i="9"/>
  <c r="H22" i="9"/>
  <c r="G22" i="9"/>
  <c r="CR21" i="9"/>
  <c r="CQ21" i="9"/>
  <c r="CJ21" i="9"/>
  <c r="CI21" i="9"/>
  <c r="CB21" i="9"/>
  <c r="CA21" i="9"/>
  <c r="BT21" i="9"/>
  <c r="BS21" i="9"/>
  <c r="BL21" i="9"/>
  <c r="BK21" i="9"/>
  <c r="BD21" i="9"/>
  <c r="BC21" i="9"/>
  <c r="AV21" i="9"/>
  <c r="AU21" i="9"/>
  <c r="AN21" i="9"/>
  <c r="AM21" i="9"/>
  <c r="AF21" i="9"/>
  <c r="AE21" i="9"/>
  <c r="X21" i="9"/>
  <c r="W21" i="9"/>
  <c r="P21" i="9"/>
  <c r="O21" i="9"/>
  <c r="H21" i="9"/>
  <c r="G21" i="9"/>
  <c r="CR20" i="9"/>
  <c r="CQ20" i="9"/>
  <c r="CJ20" i="9"/>
  <c r="CI20" i="9"/>
  <c r="CB20" i="9"/>
  <c r="CA20" i="9"/>
  <c r="BT20" i="9"/>
  <c r="BS20" i="9"/>
  <c r="BL20" i="9"/>
  <c r="BK20" i="9"/>
  <c r="BD20" i="9"/>
  <c r="BC20" i="9"/>
  <c r="AV20" i="9"/>
  <c r="AU20" i="9"/>
  <c r="AN20" i="9"/>
  <c r="AM20" i="9"/>
  <c r="AF20" i="9"/>
  <c r="AE20" i="9"/>
  <c r="X20" i="9"/>
  <c r="W20" i="9"/>
  <c r="P20" i="9"/>
  <c r="O20" i="9"/>
  <c r="H20" i="9"/>
  <c r="G20" i="9"/>
  <c r="CR19" i="9"/>
  <c r="CQ19" i="9"/>
  <c r="CJ19" i="9"/>
  <c r="CI19" i="9"/>
  <c r="CB19" i="9"/>
  <c r="CA19" i="9"/>
  <c r="BT19" i="9"/>
  <c r="BS19" i="9"/>
  <c r="BL19" i="9"/>
  <c r="BK19" i="9"/>
  <c r="BD19" i="9"/>
  <c r="BC19" i="9"/>
  <c r="AV19" i="9"/>
  <c r="AU19" i="9"/>
  <c r="AN19" i="9"/>
  <c r="AM19" i="9"/>
  <c r="AF19" i="9"/>
  <c r="AE19" i="9"/>
  <c r="X19" i="9"/>
  <c r="W19" i="9"/>
  <c r="P19" i="9"/>
  <c r="O19" i="9"/>
  <c r="H19" i="9"/>
  <c r="G19" i="9"/>
  <c r="CR18" i="9"/>
  <c r="CQ18" i="9"/>
  <c r="CJ18" i="9"/>
  <c r="CI18" i="9"/>
  <c r="CB18" i="9"/>
  <c r="CA18" i="9"/>
  <c r="BT18" i="9"/>
  <c r="BS18" i="9"/>
  <c r="BL18" i="9"/>
  <c r="BK18" i="9"/>
  <c r="BD18" i="9"/>
  <c r="BC18" i="9"/>
  <c r="AV18" i="9"/>
  <c r="AU18" i="9"/>
  <c r="AN18" i="9"/>
  <c r="AM18" i="9"/>
  <c r="AF18" i="9"/>
  <c r="AE18" i="9"/>
  <c r="X18" i="9"/>
  <c r="W18" i="9"/>
  <c r="P18" i="9"/>
  <c r="O18" i="9"/>
  <c r="H18" i="9"/>
  <c r="G18" i="9"/>
  <c r="CR17" i="9"/>
  <c r="CQ17" i="9"/>
  <c r="CJ17" i="9"/>
  <c r="CI17" i="9"/>
  <c r="CB17" i="9"/>
  <c r="CA17" i="9"/>
  <c r="BT17" i="9"/>
  <c r="BS17" i="9"/>
  <c r="BL17" i="9"/>
  <c r="BK17" i="9"/>
  <c r="BD17" i="9"/>
  <c r="BC17" i="9"/>
  <c r="AV17" i="9"/>
  <c r="AU17" i="9"/>
  <c r="AN17" i="9"/>
  <c r="AM17" i="9"/>
  <c r="AF17" i="9"/>
  <c r="AE17" i="9"/>
  <c r="X17" i="9"/>
  <c r="W17" i="9"/>
  <c r="P17" i="9"/>
  <c r="O17" i="9"/>
  <c r="H17" i="9"/>
  <c r="G17" i="9"/>
  <c r="CR16" i="9"/>
  <c r="CQ16" i="9"/>
  <c r="CJ16" i="9"/>
  <c r="CI16" i="9"/>
  <c r="CB16" i="9"/>
  <c r="CA16" i="9"/>
  <c r="BT16" i="9"/>
  <c r="BS16" i="9"/>
  <c r="BL16" i="9"/>
  <c r="BK16" i="9"/>
  <c r="BD16" i="9"/>
  <c r="BC16" i="9"/>
  <c r="AV16" i="9"/>
  <c r="AU16" i="9"/>
  <c r="AN16" i="9"/>
  <c r="AM16" i="9"/>
  <c r="AF16" i="9"/>
  <c r="AE16" i="9"/>
  <c r="X16" i="9"/>
  <c r="W16" i="9"/>
  <c r="P16" i="9"/>
  <c r="O16" i="9"/>
  <c r="H16" i="9"/>
  <c r="G16" i="9"/>
  <c r="CR15" i="9"/>
  <c r="CQ15" i="9"/>
  <c r="CJ15" i="9"/>
  <c r="CI15" i="9"/>
  <c r="CB15" i="9"/>
  <c r="CA15" i="9"/>
  <c r="BT15" i="9"/>
  <c r="BS15" i="9"/>
  <c r="BL15" i="9"/>
  <c r="BK15" i="9"/>
  <c r="BD15" i="9"/>
  <c r="BC15" i="9"/>
  <c r="AV15" i="9"/>
  <c r="AU15" i="9"/>
  <c r="AN15" i="9"/>
  <c r="AM15" i="9"/>
  <c r="AF15" i="9"/>
  <c r="AE15" i="9"/>
  <c r="X15" i="9"/>
  <c r="W15" i="9"/>
  <c r="P15" i="9"/>
  <c r="O15" i="9"/>
  <c r="H15" i="9"/>
  <c r="G15" i="9"/>
  <c r="CR14" i="9"/>
  <c r="CQ14" i="9"/>
  <c r="CJ14" i="9"/>
  <c r="CI14" i="9"/>
  <c r="CB14" i="9"/>
  <c r="CA14" i="9"/>
  <c r="BT14" i="9"/>
  <c r="BS14" i="9"/>
  <c r="BL14" i="9"/>
  <c r="BK14" i="9"/>
  <c r="BD14" i="9"/>
  <c r="BC14" i="9"/>
  <c r="AV14" i="9"/>
  <c r="AU14" i="9"/>
  <c r="AN14" i="9"/>
  <c r="AM14" i="9"/>
  <c r="AF14" i="9"/>
  <c r="AE14" i="9"/>
  <c r="X14" i="9"/>
  <c r="W14" i="9"/>
  <c r="P14" i="9"/>
  <c r="O14" i="9"/>
  <c r="H14" i="9"/>
  <c r="G14" i="9"/>
  <c r="CR13" i="9"/>
  <c r="CQ13" i="9"/>
  <c r="CJ13" i="9"/>
  <c r="CI13" i="9"/>
  <c r="CB13" i="9"/>
  <c r="CA13" i="9"/>
  <c r="BT13" i="9"/>
  <c r="BS13" i="9"/>
  <c r="BL13" i="9"/>
  <c r="BK13" i="9"/>
  <c r="BD13" i="9"/>
  <c r="BC13" i="9"/>
  <c r="AV13" i="9"/>
  <c r="AU13" i="9"/>
  <c r="AN13" i="9"/>
  <c r="AM13" i="9"/>
  <c r="AF13" i="9"/>
  <c r="AE13" i="9"/>
  <c r="X13" i="9"/>
  <c r="W13" i="9"/>
  <c r="P13" i="9"/>
  <c r="O13" i="9"/>
  <c r="H13" i="9"/>
  <c r="G13" i="9"/>
  <c r="CR12" i="9"/>
  <c r="CQ12" i="9"/>
  <c r="CJ12" i="9"/>
  <c r="CI12" i="9"/>
  <c r="CB12" i="9"/>
  <c r="CA12" i="9"/>
  <c r="BT12" i="9"/>
  <c r="BS12" i="9"/>
  <c r="BL12" i="9"/>
  <c r="BK12" i="9"/>
  <c r="BD12" i="9"/>
  <c r="BC12" i="9"/>
  <c r="AV12" i="9"/>
  <c r="AU12" i="9"/>
  <c r="AN12" i="9"/>
  <c r="AM12" i="9"/>
  <c r="AF12" i="9"/>
  <c r="AE12" i="9"/>
  <c r="X12" i="9"/>
  <c r="W12" i="9"/>
  <c r="P12" i="9"/>
  <c r="O12" i="9"/>
  <c r="H12" i="9"/>
  <c r="G12" i="9"/>
  <c r="CR11" i="9"/>
  <c r="CQ11" i="9"/>
  <c r="CJ11" i="9"/>
  <c r="CI11" i="9"/>
  <c r="CB11" i="9"/>
  <c r="CA11" i="9"/>
  <c r="BT11" i="9"/>
  <c r="BS11" i="9"/>
  <c r="BL11" i="9"/>
  <c r="BK11" i="9"/>
  <c r="BD11" i="9"/>
  <c r="BC11" i="9"/>
  <c r="AV11" i="9"/>
  <c r="AU11" i="9"/>
  <c r="AN11" i="9"/>
  <c r="AM11" i="9"/>
  <c r="AF11" i="9"/>
  <c r="AE11" i="9"/>
  <c r="X11" i="9"/>
  <c r="W11" i="9"/>
  <c r="P11" i="9"/>
  <c r="O11" i="9"/>
  <c r="H11" i="9"/>
  <c r="G11" i="9"/>
  <c r="CR10" i="9"/>
  <c r="CQ10" i="9"/>
  <c r="CJ10" i="9"/>
  <c r="CI10" i="9"/>
  <c r="CB10" i="9"/>
  <c r="CA10" i="9"/>
  <c r="BT10" i="9"/>
  <c r="BS10" i="9"/>
  <c r="BL10" i="9"/>
  <c r="BK10" i="9"/>
  <c r="BD10" i="9"/>
  <c r="BC10" i="9"/>
  <c r="AV10" i="9"/>
  <c r="AU10" i="9"/>
  <c r="AN10" i="9"/>
  <c r="AM10" i="9"/>
  <c r="AF10" i="9"/>
  <c r="AE10" i="9"/>
  <c r="X10" i="9"/>
  <c r="W10" i="9"/>
  <c r="P10" i="9"/>
  <c r="O10" i="9"/>
  <c r="H10" i="9"/>
  <c r="G10" i="9"/>
  <c r="CR9" i="9"/>
  <c r="CQ9" i="9"/>
  <c r="CJ9" i="9"/>
  <c r="CI9" i="9"/>
  <c r="CB9" i="9"/>
  <c r="CA9" i="9"/>
  <c r="BT9" i="9"/>
  <c r="BS9" i="9"/>
  <c r="BL9" i="9"/>
  <c r="BK9" i="9"/>
  <c r="BD9" i="9"/>
  <c r="BC9" i="9"/>
  <c r="AV9" i="9"/>
  <c r="AU9" i="9"/>
  <c r="AN9" i="9"/>
  <c r="AM9" i="9"/>
  <c r="AF9" i="9"/>
  <c r="AE9" i="9"/>
  <c r="X9" i="9"/>
  <c r="W9" i="9"/>
  <c r="P9" i="9"/>
  <c r="O9" i="9"/>
  <c r="H9" i="9"/>
  <c r="G9" i="9"/>
  <c r="CR8" i="9"/>
  <c r="CQ8" i="9"/>
  <c r="CJ8" i="9"/>
  <c r="CI8" i="9"/>
  <c r="CB8" i="9"/>
  <c r="CA8" i="9"/>
  <c r="BT8" i="9"/>
  <c r="BS8" i="9"/>
  <c r="BL8" i="9"/>
  <c r="BK8" i="9"/>
  <c r="BD8" i="9"/>
  <c r="BC8" i="9"/>
  <c r="AV8" i="9"/>
  <c r="AU8" i="9"/>
  <c r="AN8" i="9"/>
  <c r="AM8" i="9"/>
  <c r="AF8" i="9"/>
  <c r="AE8" i="9"/>
  <c r="X8" i="9"/>
  <c r="W8" i="9"/>
  <c r="P8" i="9"/>
  <c r="O8" i="9"/>
  <c r="H8" i="9"/>
  <c r="G8" i="9"/>
  <c r="CR7" i="9"/>
  <c r="CQ7" i="9"/>
  <c r="CJ7" i="9"/>
  <c r="CI7" i="9"/>
  <c r="CB7" i="9"/>
  <c r="CA7" i="9"/>
  <c r="BT7" i="9"/>
  <c r="BS7" i="9"/>
  <c r="BL7" i="9"/>
  <c r="BK7" i="9"/>
  <c r="BD7" i="9"/>
  <c r="BC7" i="9"/>
  <c r="AV7" i="9"/>
  <c r="AU7" i="9"/>
  <c r="AN7" i="9"/>
  <c r="AM7" i="9"/>
  <c r="AF7" i="9"/>
  <c r="AE7" i="9"/>
  <c r="X7" i="9"/>
  <c r="W7" i="9"/>
  <c r="P7" i="9"/>
  <c r="O7" i="9"/>
  <c r="H7" i="9"/>
  <c r="G7" i="9"/>
  <c r="CR6" i="9"/>
  <c r="CQ6" i="9"/>
  <c r="CJ6" i="9"/>
  <c r="CI6" i="9"/>
  <c r="CB6" i="9"/>
  <c r="CA6" i="9"/>
  <c r="BT6" i="9"/>
  <c r="BS6" i="9"/>
  <c r="BL6" i="9"/>
  <c r="BK6" i="9"/>
  <c r="BD6" i="9"/>
  <c r="BC6" i="9"/>
  <c r="AV6" i="9"/>
  <c r="AU6" i="9"/>
  <c r="AN6" i="9"/>
  <c r="AM6" i="9"/>
  <c r="AF6" i="9"/>
  <c r="AE6" i="9"/>
  <c r="X6" i="9"/>
  <c r="W6" i="9"/>
  <c r="P6" i="9"/>
  <c r="O6" i="9"/>
  <c r="H6" i="9"/>
  <c r="G6" i="9"/>
  <c r="CR5" i="9"/>
  <c r="CQ5" i="9"/>
  <c r="CJ5" i="9"/>
  <c r="CI5" i="9"/>
  <c r="CB5" i="9"/>
  <c r="CA5" i="9"/>
  <c r="BT5" i="9"/>
  <c r="BS5" i="9"/>
  <c r="BL5" i="9"/>
  <c r="BK5" i="9"/>
  <c r="BD5" i="9"/>
  <c r="BC5" i="9"/>
  <c r="AV5" i="9"/>
  <c r="AU5" i="9"/>
  <c r="AN5" i="9"/>
  <c r="AM5" i="9"/>
  <c r="AF5" i="9"/>
  <c r="AE5" i="9"/>
  <c r="X5" i="9"/>
  <c r="W5" i="9"/>
  <c r="P5" i="9"/>
  <c r="O5" i="9"/>
  <c r="H5" i="9"/>
  <c r="G5" i="9"/>
  <c r="CR4" i="9"/>
  <c r="CQ4" i="9"/>
  <c r="CJ4" i="9"/>
  <c r="CI4" i="9"/>
  <c r="CB4" i="9"/>
  <c r="CA4" i="9"/>
  <c r="BT4" i="9"/>
  <c r="BS4" i="9"/>
  <c r="BL4" i="9"/>
  <c r="BK4" i="9"/>
  <c r="BD4" i="9"/>
  <c r="BC4" i="9"/>
  <c r="AV4" i="9"/>
  <c r="AU4" i="9"/>
  <c r="AN4" i="9"/>
  <c r="AM4" i="9"/>
  <c r="AF4" i="9"/>
  <c r="AE4" i="9"/>
  <c r="X4" i="9"/>
  <c r="W4" i="9"/>
  <c r="P4" i="9"/>
  <c r="O4" i="9"/>
  <c r="H4" i="9"/>
  <c r="G4" i="9"/>
  <c r="CM2" i="9"/>
  <c r="CE2" i="9"/>
  <c r="BW2" i="9"/>
  <c r="BO2" i="9"/>
  <c r="BG2" i="9"/>
  <c r="AY2" i="9"/>
  <c r="AQ2" i="9"/>
  <c r="AI2" i="9"/>
  <c r="AA2" i="9"/>
  <c r="S2" i="9"/>
  <c r="K2" i="9"/>
  <c r="A2" i="9"/>
</calcChain>
</file>

<file path=xl/sharedStrings.xml><?xml version="1.0" encoding="utf-8"?>
<sst xmlns="http://schemas.openxmlformats.org/spreadsheetml/2006/main" count="243" uniqueCount="160">
  <si>
    <t>DU NEUROÉDUCATION - PARCOURS HYBRIDE</t>
  </si>
  <si>
    <t>Module</t>
  </si>
  <si>
    <t>Date</t>
  </si>
  <si>
    <t>Type de contenus</t>
  </si>
  <si>
    <t>Horaires</t>
  </si>
  <si>
    <t>Intervenants</t>
  </si>
  <si>
    <t>Thèmes</t>
  </si>
  <si>
    <t>Classe virtuelle 01</t>
  </si>
  <si>
    <t>17:00 - 19:00</t>
  </si>
  <si>
    <t>Marion PETIPRÉ
Arnaud CACHIA</t>
  </si>
  <si>
    <t xml:space="preserve">Présentation du DU Neuroéducation et de la plateforme pédagogique </t>
  </si>
  <si>
    <t>Séminaire de rentrée</t>
  </si>
  <si>
    <t>09:30 - 10:30</t>
  </si>
  <si>
    <t>Grégoire BORST
Marion PETIPRÉ
Arnaud CACHIA</t>
  </si>
  <si>
    <t xml:space="preserve">Accueil et présentation du DU </t>
  </si>
  <si>
    <t>10:30 - 13:30</t>
  </si>
  <si>
    <t>Grégoire BORST</t>
  </si>
  <si>
    <t>Conceptions naïves sur le cerveau</t>
  </si>
  <si>
    <t>14:30 - 17:30</t>
  </si>
  <si>
    <t>Arnaud CACHIA</t>
  </si>
  <si>
    <t>Les grands principes du développement du cerveau</t>
  </si>
  <si>
    <t>Classe virtuelle 02</t>
  </si>
  <si>
    <t>Plasticité et apprentissage</t>
  </si>
  <si>
    <t>Module e-learning</t>
  </si>
  <si>
    <t>en autonomie</t>
  </si>
  <si>
    <t>Anatomie cérébrale, imagerie cérébrale, facteurs psychophysiologiques (stress, sommeil)</t>
  </si>
  <si>
    <t>Classe virtuelle 03</t>
  </si>
  <si>
    <t>Jean-Luc BERTHIER</t>
  </si>
  <si>
    <t>Mémorisation</t>
  </si>
  <si>
    <t xml:space="preserve">Mémoire </t>
  </si>
  <si>
    <t>Classe virtuelle 04</t>
  </si>
  <si>
    <t>Faire le pont entre les neurosciences et l'éducation</t>
  </si>
  <si>
    <t>Attention et concentration</t>
  </si>
  <si>
    <t>Classe virtuelle 05</t>
  </si>
  <si>
    <t>Fonctions exécutives</t>
  </si>
  <si>
    <t>Classe virtuelle 06</t>
  </si>
  <si>
    <t>Johannes ZIEGLER</t>
  </si>
  <si>
    <t>Lire et écrire</t>
  </si>
  <si>
    <t>Séminaire d'automne</t>
  </si>
  <si>
    <t>09:30 - 10:00</t>
  </si>
  <si>
    <t>Accueil</t>
  </si>
  <si>
    <t>10:00 - 13:00</t>
  </si>
  <si>
    <t>Apprentissages scolaires,  raisonnement et cerveau</t>
  </si>
  <si>
    <t>Arnaud VIAROUGE</t>
  </si>
  <si>
    <t xml:space="preserve">Compter </t>
  </si>
  <si>
    <t>Alex DE CARVALHO</t>
  </si>
  <si>
    <t>Le language et son acquisition</t>
  </si>
  <si>
    <t>Classe virtuelle 07</t>
  </si>
  <si>
    <t>Relation entre l'apprentissage du langage parlé avec l'apprentissage de la lecture et la réussite scolaire - théorie</t>
  </si>
  <si>
    <t>Psychologie sociale : théorie de l’esprit et empathie</t>
  </si>
  <si>
    <t>Classe virtuelle 08</t>
  </si>
  <si>
    <t>Relation entre l'apprentissage du langage parlé avec l'apprentissage de la lecture et la réussite scolaire - applications</t>
  </si>
  <si>
    <t>Psychologie sociale : phénomènes sociaux, développement</t>
  </si>
  <si>
    <t>Classe virtuelle 09</t>
  </si>
  <si>
    <t>Mathieu CASSOTTI</t>
  </si>
  <si>
    <t>Développement socio-cognitif et affectif de l'enfant</t>
  </si>
  <si>
    <t>Régulation émotionnelle </t>
  </si>
  <si>
    <t>Classe virtuelle 10</t>
  </si>
  <si>
    <t>Psychologie sociale du développement</t>
  </si>
  <si>
    <t>Classe virtuelle 11</t>
  </si>
  <si>
    <t>Psychologie sociale du développement émotionnel</t>
  </si>
  <si>
    <t>Séminaire d'hiver</t>
  </si>
  <si>
    <t>10:00 - 12:00</t>
  </si>
  <si>
    <t>Écrans, cerveau et apprentissage</t>
  </si>
  <si>
    <t>Classe virtuelle 12</t>
  </si>
  <si>
    <t>Exemple de dispositifs pédagogiques expérimentaux : les cogni'classes</t>
  </si>
  <si>
    <t>Classe virtuelle 13</t>
  </si>
  <si>
    <t>Mise en place pratique et institutionnelle des cogni'classes</t>
  </si>
  <si>
    <t>Classe virtuelle 14</t>
  </si>
  <si>
    <t>Marie LETANG</t>
  </si>
  <si>
    <t>Classe virtuelle 15</t>
  </si>
  <si>
    <t>L'approche expérimentale</t>
  </si>
  <si>
    <t>Classe virtuelle 16</t>
  </si>
  <si>
    <t>Classe virtuelle 17</t>
  </si>
  <si>
    <t xml:space="preserve">Marion PETIPRÉ </t>
  </si>
  <si>
    <t>Classe virtuelle 18</t>
  </si>
  <si>
    <t>Calendrier 2023-2024</t>
  </si>
  <si>
    <t>mercredi 13 septembre</t>
  </si>
  <si>
    <t>samedi 16 septembre</t>
  </si>
  <si>
    <t>mercredi 20 septembre</t>
  </si>
  <si>
    <t>mercredi 27 septembre</t>
  </si>
  <si>
    <t>mercredi 04 octobre</t>
  </si>
  <si>
    <t>mercredi 11 octobre</t>
  </si>
  <si>
    <t>Steve MASSON</t>
  </si>
  <si>
    <t>mercredi 18 octobre</t>
  </si>
  <si>
    <t>samedi 14 octobre</t>
  </si>
  <si>
    <t>Remise diplôme promotion 2022-2023</t>
  </si>
  <si>
    <t>mercredi 08 novembre</t>
  </si>
  <si>
    <t>mercredi 15 novembre</t>
  </si>
  <si>
    <t>mercredi 22 novembre</t>
  </si>
  <si>
    <t>mercredi 29 novembre</t>
  </si>
  <si>
    <t>mercredi 06 décembre</t>
  </si>
  <si>
    <t>mercredi 13 décembre</t>
  </si>
  <si>
    <t>samedi 16 décembre</t>
  </si>
  <si>
    <t>Marion PETIPRE</t>
  </si>
  <si>
    <t>mercredi 20 décembre</t>
  </si>
  <si>
    <t>mercredi 10 janvier</t>
  </si>
  <si>
    <t xml:space="preserve"> </t>
  </si>
  <si>
    <t>mercredi 17 janvier</t>
  </si>
  <si>
    <t>Innover en formation (2)</t>
  </si>
  <si>
    <t>mercredi 24 janvier</t>
  </si>
  <si>
    <t>Exemple de dispositifs pédagogiques expérimentaux : Léa.fr</t>
  </si>
  <si>
    <t>mercredi 31 janvier</t>
  </si>
  <si>
    <t>mercredi 07 février</t>
  </si>
  <si>
    <t>Raisonnement, prise de décission et créativité</t>
  </si>
  <si>
    <t>mercredi 13 mars</t>
  </si>
  <si>
    <t>Classe virtuelle 19</t>
  </si>
  <si>
    <t>L'école de la créativité</t>
  </si>
  <si>
    <t>Vendredi 15 mars
Samedi 16 mars</t>
  </si>
  <si>
    <t>Ateliers MARS</t>
  </si>
  <si>
    <t>09:00 - 17:00</t>
  </si>
  <si>
    <t>mercredi 20 mars</t>
  </si>
  <si>
    <t>Classe virtuelle 20</t>
  </si>
  <si>
    <t>Innover en formation (3)</t>
  </si>
  <si>
    <t>Vendredi 17 mai
Samedi 18 mai</t>
  </si>
  <si>
    <t>Ateliers MAI +
Table Ronde</t>
  </si>
  <si>
    <t>fin juin/début juillet</t>
  </si>
  <si>
    <t>Rapport autoréflexif</t>
  </si>
  <si>
    <t>Année :</t>
  </si>
  <si>
    <t>C</t>
  </si>
  <si>
    <t xml:space="preserve">         sem.</t>
  </si>
  <si>
    <t xml:space="preserve">     sem.</t>
  </si>
  <si>
    <t xml:space="preserve">      sem.</t>
  </si>
  <si>
    <t xml:space="preserve">    sem.</t>
  </si>
  <si>
    <t xml:space="preserve">        sem.</t>
  </si>
  <si>
    <t>sem.</t>
  </si>
  <si>
    <t xml:space="preserve">       sem.</t>
  </si>
  <si>
    <t>Férié</t>
  </si>
  <si>
    <t>Classe virtuelle 04
Arnaud CACHIA</t>
  </si>
  <si>
    <t>Classe virtuelle 11
Mathieu CASSOTTI</t>
  </si>
  <si>
    <t>Classe virtuelle 18
Mathieu CASSOTTI</t>
  </si>
  <si>
    <t>Classe virtuelle 07
Alex DE CARVALHO</t>
  </si>
  <si>
    <t>Classe virtuelle 05
Steve MASSON</t>
  </si>
  <si>
    <t>Classe virtuelle 01
Lancement</t>
  </si>
  <si>
    <t>Classe virtuelle 19
Mathieu CASSOTTI</t>
  </si>
  <si>
    <t xml:space="preserve">Session 01 
Ateliers </t>
  </si>
  <si>
    <t>Classe virtuelle 15
Marion PETIPRE
+ Présentation des groupes</t>
  </si>
  <si>
    <t>Session 02
Ateliers</t>
  </si>
  <si>
    <t>Classe virtuelle 06
Johannes ZIEGLER</t>
  </si>
  <si>
    <t>Classe virtuelle 13
Jean-Luc BERTHIER
+ Présentation des sujets</t>
  </si>
  <si>
    <t>Classe virtuelle 20
Marion PETIPRE</t>
  </si>
  <si>
    <t>Classe virtuelle 09
Mathieu CASSOTTI</t>
  </si>
  <si>
    <t>Classe virtuelle 03
Jean-Luc BERTHIER</t>
  </si>
  <si>
    <t>Classe virtuelle 10
Mathieu CASSOTTI</t>
  </si>
  <si>
    <t>14:00 - 16:00</t>
  </si>
  <si>
    <t>16:00 - 17:00</t>
  </si>
  <si>
    <t>Classe virtuelle 02
Alex DE CARVALHO</t>
  </si>
  <si>
    <t>Classe virtuelle 08
Arnaud VIAROUGE 
+ Présentation Ateliers</t>
  </si>
  <si>
    <t>Classe virtuelle 12
Arnaud CACHIA</t>
  </si>
  <si>
    <t>Classe virtuelle 14
Jean-Luc BERTHIER</t>
  </si>
  <si>
    <t>Classe virtuelle 16
Arnaud CACHIA</t>
  </si>
  <si>
    <t>Classe virtuelle 17
Marie LETANG</t>
  </si>
  <si>
    <t xml:space="preserve">M. PETIPRE / A. CACHIA </t>
  </si>
  <si>
    <t xml:space="preserve">Innover en formation (1) et présentation des ateliers </t>
  </si>
  <si>
    <t xml:space="preserve">Marion Petipré </t>
  </si>
  <si>
    <t xml:space="preserve">Equipe pédagogique </t>
  </si>
  <si>
    <t xml:space="preserve">Table ronde </t>
  </si>
  <si>
    <t xml:space="preserve">Ateliers </t>
  </si>
  <si>
    <t xml:space="preserve">Présentation des thèmes sélectionnés et lancement du processus de constitution des groupes </t>
  </si>
  <si>
    <t xml:space="preserve">Présention des thèmes et des groupes finalisés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</si>
</sst>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i/>
      <sz val="12"/>
      <color rgb="FF545454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color rgb="FFFF0000"/>
      <name val="Calibri"/>
      <family val="2"/>
    </font>
    <font>
      <b/>
      <sz val="9"/>
      <name val="Arial"/>
      <family val="2"/>
    </font>
    <font>
      <b/>
      <sz val="11"/>
      <color rgb="FF142D59"/>
      <name val="Calibri"/>
      <family val="2"/>
    </font>
    <font>
      <b/>
      <sz val="11"/>
      <color rgb="FF33CCCC"/>
      <name val="Calibri"/>
      <family val="2"/>
    </font>
    <font>
      <sz val="11"/>
      <color rgb="FF33CCCC"/>
      <name val="Calibri"/>
      <family val="2"/>
    </font>
    <font>
      <b/>
      <sz val="11"/>
      <color theme="4" tint="0.39997558519241921"/>
      <name val="Calibri"/>
      <family val="2"/>
    </font>
    <font>
      <b/>
      <sz val="11"/>
      <color rgb="FF33BBD6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142D5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ashed">
        <color auto="1"/>
      </top>
      <bottom/>
      <diagonal/>
    </border>
    <border>
      <left/>
      <right style="thick">
        <color indexed="64"/>
      </right>
      <top/>
      <bottom style="dashed">
        <color auto="1"/>
      </bottom>
      <diagonal/>
    </border>
    <border>
      <left/>
      <right style="thick">
        <color indexed="64"/>
      </right>
      <top style="dashed">
        <color auto="1"/>
      </top>
      <bottom style="dashed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ashed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/>
      <right style="thick">
        <color indexed="64"/>
      </right>
      <top/>
      <bottom style="dashed">
        <color rgb="FF000000"/>
      </bottom>
      <diagonal/>
    </border>
    <border>
      <left/>
      <right style="thick">
        <color rgb="FF000000"/>
      </right>
      <top/>
      <bottom style="dashed">
        <color rgb="FF000000"/>
      </bottom>
      <diagonal/>
    </border>
    <border>
      <left/>
      <right style="thick">
        <color indexed="64"/>
      </right>
      <top style="dashed">
        <color rgb="FF000000"/>
      </top>
      <bottom style="dashed">
        <color indexed="64"/>
      </bottom>
      <diagonal/>
    </border>
    <border>
      <left/>
      <right/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2" borderId="14" xfId="1" applyFont="1" applyFill="1" applyBorder="1" applyAlignment="1">
      <alignment horizontal="center" vertical="center"/>
    </xf>
    <xf numFmtId="0" fontId="1" fillId="0" borderId="1" xfId="1" applyAlignment="1">
      <alignment vertical="center"/>
    </xf>
    <xf numFmtId="0" fontId="10" fillId="0" borderId="1" xfId="1" applyFont="1"/>
    <xf numFmtId="0" fontId="1" fillId="0" borderId="15" xfId="1" applyBorder="1" applyAlignment="1">
      <alignment vertical="center"/>
    </xf>
    <xf numFmtId="0" fontId="1" fillId="3" borderId="15" xfId="1" applyFill="1" applyBorder="1" applyAlignment="1">
      <alignment vertical="center"/>
    </xf>
    <xf numFmtId="0" fontId="1" fillId="3" borderId="1" xfId="1" applyFill="1"/>
    <xf numFmtId="0" fontId="1" fillId="4" borderId="1" xfId="1" applyFill="1"/>
    <xf numFmtId="0" fontId="4" fillId="3" borderId="15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12" fillId="3" borderId="1" xfId="1" applyFont="1" applyFill="1"/>
    <xf numFmtId="0" fontId="12" fillId="3" borderId="15" xfId="1" applyFont="1" applyFill="1" applyBorder="1" applyAlignment="1">
      <alignment horizontal="center" vertical="center"/>
    </xf>
    <xf numFmtId="0" fontId="12" fillId="5" borderId="15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25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/>
    </xf>
    <xf numFmtId="0" fontId="12" fillId="5" borderId="19" xfId="1" applyFont="1" applyFill="1" applyBorder="1" applyAlignment="1">
      <alignment horizontal="center" vertical="center"/>
    </xf>
    <xf numFmtId="0" fontId="12" fillId="5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12" fillId="3" borderId="22" xfId="1" applyFont="1" applyFill="1" applyBorder="1" applyAlignment="1">
      <alignment horizontal="center" vertical="center"/>
    </xf>
    <xf numFmtId="0" fontId="12" fillId="5" borderId="26" xfId="1" applyFont="1" applyFill="1" applyBorder="1" applyAlignment="1">
      <alignment horizontal="center" vertical="center"/>
    </xf>
    <xf numFmtId="0" fontId="12" fillId="5" borderId="22" xfId="1" applyFont="1" applyFill="1" applyBorder="1" applyAlignment="1">
      <alignment horizontal="center" vertical="center"/>
    </xf>
    <xf numFmtId="0" fontId="12" fillId="3" borderId="1" xfId="1" applyFont="1" applyFill="1" applyAlignment="1">
      <alignment horizontal="center"/>
    </xf>
    <xf numFmtId="0" fontId="1" fillId="0" borderId="1" xfId="1"/>
    <xf numFmtId="0" fontId="1" fillId="0" borderId="1" xfId="1" applyAlignment="1">
      <alignment horizontal="center"/>
    </xf>
    <xf numFmtId="0" fontId="3" fillId="0" borderId="1" xfId="1" applyFont="1" applyAlignment="1">
      <alignment vertical="center" wrapText="1"/>
    </xf>
    <xf numFmtId="0" fontId="13" fillId="0" borderId="1" xfId="1" applyFont="1" applyAlignment="1">
      <alignment horizontal="center" vertical="center" wrapText="1"/>
    </xf>
    <xf numFmtId="0" fontId="14" fillId="0" borderId="1" xfId="1" applyFont="1"/>
    <xf numFmtId="0" fontId="15" fillId="0" borderId="1" xfId="1" applyFont="1" applyAlignment="1">
      <alignment horizontal="center" vertical="center" wrapText="1"/>
    </xf>
    <xf numFmtId="0" fontId="15" fillId="0" borderId="1" xfId="1" applyFont="1"/>
    <xf numFmtId="0" fontId="1" fillId="2" borderId="1" xfId="1" applyFill="1"/>
    <xf numFmtId="0" fontId="11" fillId="0" borderId="1" xfId="1" applyFont="1" applyAlignment="1">
      <alignment horizontal="left"/>
    </xf>
    <xf numFmtId="0" fontId="12" fillId="7" borderId="15" xfId="1" applyFont="1" applyFill="1" applyBorder="1" applyAlignment="1">
      <alignment horizontal="center" vertical="center"/>
    </xf>
    <xf numFmtId="0" fontId="12" fillId="8" borderId="15" xfId="1" applyFont="1" applyFill="1" applyBorder="1" applyAlignment="1">
      <alignment horizontal="center" vertical="center"/>
    </xf>
    <xf numFmtId="0" fontId="12" fillId="9" borderId="15" xfId="1" applyFont="1" applyFill="1" applyBorder="1" applyAlignment="1">
      <alignment horizontal="center" vertical="center"/>
    </xf>
    <xf numFmtId="0" fontId="12" fillId="9" borderId="17" xfId="1" applyFont="1" applyFill="1" applyBorder="1" applyAlignment="1">
      <alignment horizontal="center" vertical="center"/>
    </xf>
    <xf numFmtId="0" fontId="12" fillId="8" borderId="17" xfId="1" applyFont="1" applyFill="1" applyBorder="1" applyAlignment="1">
      <alignment horizontal="center" vertical="center"/>
    </xf>
    <xf numFmtId="0" fontId="4" fillId="10" borderId="19" xfId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12" borderId="15" xfId="1" applyFont="1" applyFill="1" applyBorder="1" applyAlignment="1">
      <alignment horizontal="center" vertical="center"/>
    </xf>
    <xf numFmtId="0" fontId="3" fillId="11" borderId="15" xfId="1" applyFont="1" applyFill="1" applyBorder="1" applyAlignment="1">
      <alignment horizontal="center" vertical="center" wrapText="1"/>
    </xf>
    <xf numFmtId="0" fontId="4" fillId="13" borderId="15" xfId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5" fillId="12" borderId="33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20" fontId="2" fillId="0" borderId="3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left" vertical="center" wrapText="1"/>
    </xf>
    <xf numFmtId="164" fontId="16" fillId="0" borderId="33" xfId="0" applyNumberFormat="1" applyFont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1" fillId="4" borderId="17" xfId="1" applyNumberFormat="1" applyFont="1" applyFill="1" applyBorder="1" applyAlignment="1">
      <alignment horizontal="center" vertical="center"/>
    </xf>
    <xf numFmtId="164" fontId="11" fillId="4" borderId="18" xfId="1" applyNumberFormat="1" applyFont="1" applyFill="1" applyBorder="1" applyAlignment="1">
      <alignment horizontal="center" vertical="center"/>
    </xf>
    <xf numFmtId="164" fontId="11" fillId="4" borderId="19" xfId="1" applyNumberFormat="1" applyFont="1" applyFill="1" applyBorder="1" applyAlignment="1">
      <alignment horizontal="center" vertical="center"/>
    </xf>
    <xf numFmtId="0" fontId="16" fillId="12" borderId="22" xfId="1" applyFont="1" applyFill="1" applyBorder="1" applyAlignment="1">
      <alignment horizontal="center" vertical="center" wrapText="1"/>
    </xf>
    <xf numFmtId="0" fontId="16" fillId="12" borderId="1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164" fontId="11" fillId="4" borderId="16" xfId="1" applyNumberFormat="1" applyFont="1" applyFill="1" applyBorder="1" applyAlignment="1">
      <alignment horizontal="center" vertical="center"/>
    </xf>
    <xf numFmtId="164" fontId="11" fillId="4" borderId="20" xfId="1" applyNumberFormat="1" applyFont="1" applyFill="1" applyBorder="1" applyAlignment="1">
      <alignment horizontal="center" vertical="center"/>
    </xf>
    <xf numFmtId="164" fontId="11" fillId="4" borderId="21" xfId="1" applyNumberFormat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33BBD6"/>
      <color rgb="FF142D59"/>
      <color rgb="FF33CCCC"/>
      <color rgb="FFFFFFFF"/>
      <color rgb="FFD37CBB"/>
      <color rgb="FFEFFCF9"/>
      <color rgb="FF00AAAD"/>
      <color rgb="FFE6F4F1"/>
      <color rgb="FF8EA140"/>
      <color rgb="FFA8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8"/>
  <sheetViews>
    <sheetView topLeftCell="A18" workbookViewId="0">
      <selection activeCell="C31" sqref="C31:C33"/>
    </sheetView>
  </sheetViews>
  <sheetFormatPr baseColWidth="10" defaultColWidth="11.5703125" defaultRowHeight="15" x14ac:dyDescent="0.25"/>
  <cols>
    <col min="1" max="1" width="11.5703125" style="1"/>
    <col min="2" max="3" width="30.5703125" style="1" customWidth="1"/>
    <col min="4" max="4" width="15.5703125" style="1" customWidth="1"/>
    <col min="5" max="5" width="25.5703125" style="1" customWidth="1"/>
    <col min="6" max="6" width="60.5703125" style="3" customWidth="1"/>
    <col min="7" max="7" width="33.42578125" style="2" customWidth="1"/>
    <col min="8" max="16384" width="11.5703125" style="2"/>
  </cols>
  <sheetData>
    <row r="1" spans="1:7" ht="20.100000000000001" customHeight="1" x14ac:dyDescent="0.25">
      <c r="A1" s="90" t="s">
        <v>0</v>
      </c>
      <c r="B1" s="91"/>
      <c r="C1" s="91"/>
      <c r="D1" s="91"/>
      <c r="E1" s="91"/>
      <c r="F1" s="91"/>
      <c r="G1" s="65"/>
    </row>
    <row r="2" spans="1:7" x14ac:dyDescent="0.25">
      <c r="A2" s="92" t="s">
        <v>76</v>
      </c>
      <c r="B2" s="93"/>
      <c r="C2" s="93"/>
      <c r="D2" s="93"/>
      <c r="E2" s="93"/>
      <c r="F2" s="93"/>
      <c r="G2" s="65"/>
    </row>
    <row r="3" spans="1:7" ht="7.35" customHeight="1" x14ac:dyDescent="0.25">
      <c r="A3" s="75"/>
      <c r="B3" s="75"/>
      <c r="C3" s="75"/>
      <c r="D3" s="75"/>
      <c r="E3" s="75"/>
      <c r="F3" s="76"/>
      <c r="G3" s="65"/>
    </row>
    <row r="4" spans="1:7" s="1" customFormat="1" x14ac:dyDescent="0.25">
      <c r="A4" s="77" t="s">
        <v>1</v>
      </c>
      <c r="B4" s="77" t="s">
        <v>2</v>
      </c>
      <c r="C4" s="77" t="s">
        <v>3</v>
      </c>
      <c r="D4" s="77" t="s">
        <v>4</v>
      </c>
      <c r="E4" s="77" t="s">
        <v>5</v>
      </c>
      <c r="F4" s="78" t="s">
        <v>6</v>
      </c>
      <c r="G4" s="7"/>
    </row>
    <row r="5" spans="1:7" ht="30" x14ac:dyDescent="0.25">
      <c r="A5" s="97">
        <v>1</v>
      </c>
      <c r="B5" s="75" t="s">
        <v>77</v>
      </c>
      <c r="C5" s="79" t="s">
        <v>7</v>
      </c>
      <c r="D5" s="80" t="s">
        <v>8</v>
      </c>
      <c r="E5" s="81" t="s">
        <v>9</v>
      </c>
      <c r="F5" s="76" t="s">
        <v>10</v>
      </c>
      <c r="G5" s="65"/>
    </row>
    <row r="6" spans="1:7" ht="45" x14ac:dyDescent="0.25">
      <c r="A6" s="97"/>
      <c r="B6" s="94" t="s">
        <v>78</v>
      </c>
      <c r="C6" s="95" t="s">
        <v>11</v>
      </c>
      <c r="D6" s="80" t="s">
        <v>12</v>
      </c>
      <c r="E6" s="83" t="s">
        <v>13</v>
      </c>
      <c r="F6" s="84" t="s">
        <v>14</v>
      </c>
      <c r="G6" s="65"/>
    </row>
    <row r="7" spans="1:7" x14ac:dyDescent="0.25">
      <c r="A7" s="97"/>
      <c r="B7" s="94"/>
      <c r="C7" s="96"/>
      <c r="D7" s="80" t="s">
        <v>15</v>
      </c>
      <c r="E7" s="80" t="s">
        <v>16</v>
      </c>
      <c r="F7" s="84" t="s">
        <v>17</v>
      </c>
      <c r="G7" s="65"/>
    </row>
    <row r="8" spans="1:7" x14ac:dyDescent="0.25">
      <c r="A8" s="97"/>
      <c r="B8" s="94"/>
      <c r="C8" s="96"/>
      <c r="D8" s="85" t="s">
        <v>18</v>
      </c>
      <c r="E8" s="80" t="s">
        <v>19</v>
      </c>
      <c r="F8" s="76" t="s">
        <v>20</v>
      </c>
      <c r="G8" s="65"/>
    </row>
    <row r="9" spans="1:7" x14ac:dyDescent="0.25">
      <c r="A9" s="97"/>
      <c r="B9" s="80" t="s">
        <v>79</v>
      </c>
      <c r="C9" s="79" t="s">
        <v>21</v>
      </c>
      <c r="D9" s="75" t="s">
        <v>8</v>
      </c>
      <c r="E9" s="80" t="s">
        <v>45</v>
      </c>
      <c r="F9" s="76" t="s">
        <v>46</v>
      </c>
      <c r="G9" s="65"/>
    </row>
    <row r="10" spans="1:7" ht="30" x14ac:dyDescent="0.25">
      <c r="A10" s="97"/>
      <c r="B10" s="75"/>
      <c r="C10" s="86" t="s">
        <v>23</v>
      </c>
      <c r="D10" s="75"/>
      <c r="E10" s="87" t="s">
        <v>24</v>
      </c>
      <c r="F10" s="76" t="s">
        <v>25</v>
      </c>
      <c r="G10" s="65"/>
    </row>
    <row r="11" spans="1:7" x14ac:dyDescent="0.25">
      <c r="A11" s="97"/>
      <c r="B11" s="80" t="s">
        <v>80</v>
      </c>
      <c r="C11" s="79" t="s">
        <v>26</v>
      </c>
      <c r="D11" s="80" t="s">
        <v>8</v>
      </c>
      <c r="E11" s="80" t="s">
        <v>27</v>
      </c>
      <c r="F11" s="84" t="s">
        <v>28</v>
      </c>
      <c r="G11" s="65"/>
    </row>
    <row r="12" spans="1:7" x14ac:dyDescent="0.25">
      <c r="A12" s="97"/>
      <c r="B12" s="75"/>
      <c r="C12" s="86" t="s">
        <v>23</v>
      </c>
      <c r="D12" s="75"/>
      <c r="E12" s="87" t="s">
        <v>24</v>
      </c>
      <c r="F12" s="76" t="s">
        <v>29</v>
      </c>
      <c r="G12" s="65"/>
    </row>
    <row r="13" spans="1:7" x14ac:dyDescent="0.25">
      <c r="A13" s="97"/>
      <c r="B13" s="80" t="s">
        <v>81</v>
      </c>
      <c r="C13" s="79" t="s">
        <v>30</v>
      </c>
      <c r="D13" s="80" t="s">
        <v>8</v>
      </c>
      <c r="E13" s="75" t="s">
        <v>19</v>
      </c>
      <c r="F13" s="84" t="s">
        <v>31</v>
      </c>
      <c r="G13" s="65"/>
    </row>
    <row r="14" spans="1:7" x14ac:dyDescent="0.25">
      <c r="A14" s="97"/>
      <c r="B14" s="75"/>
      <c r="C14" s="86" t="s">
        <v>23</v>
      </c>
      <c r="D14" s="75"/>
      <c r="E14" s="87" t="s">
        <v>24</v>
      </c>
      <c r="F14" s="76" t="s">
        <v>32</v>
      </c>
      <c r="G14" s="65"/>
    </row>
    <row r="15" spans="1:7" x14ac:dyDescent="0.25">
      <c r="A15" s="97"/>
      <c r="B15" s="80" t="s">
        <v>82</v>
      </c>
      <c r="C15" s="79" t="s">
        <v>33</v>
      </c>
      <c r="D15" s="80" t="s">
        <v>8</v>
      </c>
      <c r="E15" s="80" t="s">
        <v>83</v>
      </c>
      <c r="F15" s="76" t="s">
        <v>32</v>
      </c>
      <c r="G15" s="65"/>
    </row>
    <row r="16" spans="1:7" x14ac:dyDescent="0.25">
      <c r="A16" s="97"/>
      <c r="B16" s="75"/>
      <c r="C16" s="86" t="s">
        <v>23</v>
      </c>
      <c r="D16" s="75"/>
      <c r="E16" s="87" t="s">
        <v>24</v>
      </c>
      <c r="F16" s="76" t="s">
        <v>34</v>
      </c>
      <c r="G16" s="65"/>
    </row>
    <row r="17" spans="1:7" x14ac:dyDescent="0.25">
      <c r="A17" s="97"/>
      <c r="B17" s="80" t="s">
        <v>84</v>
      </c>
      <c r="C17" s="79" t="s">
        <v>35</v>
      </c>
      <c r="D17" s="80" t="s">
        <v>8</v>
      </c>
      <c r="E17" s="80" t="s">
        <v>36</v>
      </c>
      <c r="F17" s="76" t="s">
        <v>37</v>
      </c>
      <c r="G17" s="65"/>
    </row>
    <row r="18" spans="1:7" x14ac:dyDescent="0.25">
      <c r="A18" s="97"/>
      <c r="B18" s="94" t="s">
        <v>85</v>
      </c>
      <c r="C18" s="95" t="s">
        <v>38</v>
      </c>
      <c r="D18" s="82" t="s">
        <v>39</v>
      </c>
      <c r="E18" s="82"/>
      <c r="F18" s="88" t="s">
        <v>40</v>
      </c>
      <c r="G18" s="114"/>
    </row>
    <row r="19" spans="1:7" x14ac:dyDescent="0.25">
      <c r="A19" s="97"/>
      <c r="B19" s="94"/>
      <c r="C19" s="95"/>
      <c r="D19" s="82" t="s">
        <v>41</v>
      </c>
      <c r="E19" s="80" t="s">
        <v>16</v>
      </c>
      <c r="F19" s="88" t="s">
        <v>42</v>
      </c>
      <c r="G19" s="113"/>
    </row>
    <row r="20" spans="1:7" x14ac:dyDescent="0.25">
      <c r="A20" s="97"/>
      <c r="B20" s="94"/>
      <c r="C20" s="95"/>
      <c r="D20" s="85" t="s">
        <v>144</v>
      </c>
      <c r="E20" s="80" t="s">
        <v>16</v>
      </c>
      <c r="F20" s="76" t="s">
        <v>63</v>
      </c>
      <c r="G20" s="113"/>
    </row>
    <row r="21" spans="1:7" x14ac:dyDescent="0.25">
      <c r="A21" s="97"/>
      <c r="B21" s="94"/>
      <c r="C21" s="95"/>
      <c r="D21" s="80" t="s">
        <v>145</v>
      </c>
      <c r="E21" s="75"/>
      <c r="F21" s="76" t="s">
        <v>86</v>
      </c>
      <c r="G21" s="113"/>
    </row>
    <row r="22" spans="1:7" ht="30" x14ac:dyDescent="0.25">
      <c r="A22" s="97"/>
      <c r="B22" s="80" t="s">
        <v>87</v>
      </c>
      <c r="C22" s="79" t="s">
        <v>47</v>
      </c>
      <c r="D22" s="80" t="s">
        <v>8</v>
      </c>
      <c r="E22" s="80" t="s">
        <v>45</v>
      </c>
      <c r="F22" s="76" t="s">
        <v>48</v>
      </c>
      <c r="G22" s="65"/>
    </row>
    <row r="23" spans="1:7" x14ac:dyDescent="0.25">
      <c r="A23" s="97"/>
      <c r="B23" s="75"/>
      <c r="C23" s="86" t="s">
        <v>23</v>
      </c>
      <c r="D23" s="75"/>
      <c r="E23" s="87" t="s">
        <v>24</v>
      </c>
      <c r="F23" s="76" t="s">
        <v>49</v>
      </c>
      <c r="G23" s="65"/>
    </row>
    <row r="24" spans="1:7" x14ac:dyDescent="0.25">
      <c r="A24" s="97"/>
      <c r="B24" s="80" t="s">
        <v>88</v>
      </c>
      <c r="C24" s="79" t="s">
        <v>50</v>
      </c>
      <c r="D24" s="80" t="s">
        <v>8</v>
      </c>
      <c r="E24" s="80" t="s">
        <v>43</v>
      </c>
      <c r="F24" s="84" t="s">
        <v>44</v>
      </c>
      <c r="G24" s="65"/>
    </row>
    <row r="25" spans="1:7" x14ac:dyDescent="0.25">
      <c r="A25" s="97"/>
      <c r="B25" s="75"/>
      <c r="C25" s="86" t="s">
        <v>23</v>
      </c>
      <c r="D25" s="75"/>
      <c r="E25" s="87" t="s">
        <v>24</v>
      </c>
      <c r="F25" s="76" t="s">
        <v>52</v>
      </c>
      <c r="G25" s="65"/>
    </row>
    <row r="26" spans="1:7" x14ac:dyDescent="0.25">
      <c r="A26" s="97"/>
      <c r="B26" s="80" t="s">
        <v>89</v>
      </c>
      <c r="C26" s="79" t="s">
        <v>53</v>
      </c>
      <c r="D26" s="80" t="s">
        <v>8</v>
      </c>
      <c r="E26" s="80" t="s">
        <v>54</v>
      </c>
      <c r="F26" s="76" t="s">
        <v>55</v>
      </c>
      <c r="G26" s="65"/>
    </row>
    <row r="27" spans="1:7" x14ac:dyDescent="0.25">
      <c r="A27" s="97"/>
      <c r="B27" s="75"/>
      <c r="C27" s="86" t="s">
        <v>23</v>
      </c>
      <c r="D27" s="75"/>
      <c r="E27" s="87" t="s">
        <v>24</v>
      </c>
      <c r="F27" s="76" t="s">
        <v>56</v>
      </c>
      <c r="G27" s="65"/>
    </row>
    <row r="28" spans="1:7" x14ac:dyDescent="0.25">
      <c r="A28" s="97"/>
      <c r="B28" s="80" t="s">
        <v>90</v>
      </c>
      <c r="C28" s="79" t="s">
        <v>57</v>
      </c>
      <c r="D28" s="80" t="s">
        <v>8</v>
      </c>
      <c r="E28" s="80" t="s">
        <v>54</v>
      </c>
      <c r="F28" s="76" t="s">
        <v>58</v>
      </c>
      <c r="G28" s="65"/>
    </row>
    <row r="29" spans="1:7" x14ac:dyDescent="0.25">
      <c r="A29" s="97"/>
      <c r="B29" s="80" t="s">
        <v>91</v>
      </c>
      <c r="C29" s="79" t="s">
        <v>59</v>
      </c>
      <c r="D29" s="80" t="s">
        <v>8</v>
      </c>
      <c r="E29" s="80" t="s">
        <v>54</v>
      </c>
      <c r="F29" s="76" t="s">
        <v>60</v>
      </c>
      <c r="G29" s="65"/>
    </row>
    <row r="30" spans="1:7" ht="14.25" customHeight="1" x14ac:dyDescent="0.25">
      <c r="A30" s="97"/>
      <c r="B30" s="82" t="s">
        <v>92</v>
      </c>
      <c r="C30" s="89" t="s">
        <v>64</v>
      </c>
      <c r="D30" s="80" t="s">
        <v>8</v>
      </c>
      <c r="E30" s="75" t="s">
        <v>19</v>
      </c>
      <c r="F30" s="84" t="s">
        <v>22</v>
      </c>
      <c r="G30" s="65"/>
    </row>
    <row r="31" spans="1:7" ht="14.1" customHeight="1" x14ac:dyDescent="0.25">
      <c r="A31" s="97"/>
      <c r="B31" s="94" t="s">
        <v>93</v>
      </c>
      <c r="C31" s="98" t="s">
        <v>61</v>
      </c>
      <c r="D31" s="82" t="s">
        <v>39</v>
      </c>
      <c r="E31" s="82"/>
      <c r="F31" s="88" t="s">
        <v>40</v>
      </c>
      <c r="G31" s="113"/>
    </row>
    <row r="32" spans="1:7" x14ac:dyDescent="0.25">
      <c r="A32" s="97"/>
      <c r="B32" s="94"/>
      <c r="C32" s="98"/>
      <c r="D32" s="82" t="s">
        <v>62</v>
      </c>
      <c r="E32" s="82" t="s">
        <v>94</v>
      </c>
      <c r="F32" s="88" t="s">
        <v>153</v>
      </c>
      <c r="G32" s="113"/>
    </row>
    <row r="33" spans="1:7" ht="30" x14ac:dyDescent="0.25">
      <c r="A33" s="97"/>
      <c r="B33" s="94"/>
      <c r="C33" s="98"/>
      <c r="D33" s="80" t="s">
        <v>144</v>
      </c>
      <c r="E33" s="80" t="s">
        <v>45</v>
      </c>
      <c r="F33" s="76" t="s">
        <v>51</v>
      </c>
      <c r="G33" s="113"/>
    </row>
    <row r="34" spans="1:7" ht="30" x14ac:dyDescent="0.25">
      <c r="A34" s="97"/>
      <c r="B34" s="82" t="s">
        <v>95</v>
      </c>
      <c r="C34" s="89" t="s">
        <v>66</v>
      </c>
      <c r="D34" s="80" t="s">
        <v>8</v>
      </c>
      <c r="E34" s="80" t="s">
        <v>27</v>
      </c>
      <c r="F34" s="84" t="s">
        <v>65</v>
      </c>
      <c r="G34" s="65"/>
    </row>
    <row r="35" spans="1:7" ht="29.45" customHeight="1" x14ac:dyDescent="0.25">
      <c r="A35" s="105">
        <v>2</v>
      </c>
      <c r="B35" s="5" t="s">
        <v>96</v>
      </c>
      <c r="C35" s="56" t="s">
        <v>68</v>
      </c>
      <c r="D35" s="5" t="s">
        <v>8</v>
      </c>
      <c r="E35" s="6" t="s">
        <v>27</v>
      </c>
      <c r="F35" s="13" t="s">
        <v>67</v>
      </c>
      <c r="G35" s="68" t="s">
        <v>97</v>
      </c>
    </row>
    <row r="36" spans="1:7" x14ac:dyDescent="0.25">
      <c r="A36" s="105"/>
      <c r="B36" s="71" t="s">
        <v>98</v>
      </c>
      <c r="C36" s="72" t="s">
        <v>70</v>
      </c>
      <c r="D36" s="4" t="s">
        <v>8</v>
      </c>
      <c r="E36" s="73" t="s">
        <v>94</v>
      </c>
      <c r="F36" s="74" t="s">
        <v>99</v>
      </c>
    </row>
    <row r="37" spans="1:7" x14ac:dyDescent="0.25">
      <c r="A37" s="105"/>
      <c r="B37" s="113" t="s">
        <v>100</v>
      </c>
      <c r="C37" s="63" t="s">
        <v>72</v>
      </c>
      <c r="D37" s="8" t="s">
        <v>8</v>
      </c>
      <c r="E37" s="73" t="s">
        <v>19</v>
      </c>
      <c r="F37" s="74" t="s">
        <v>71</v>
      </c>
    </row>
    <row r="38" spans="1:7" ht="30" x14ac:dyDescent="0.25">
      <c r="A38" s="105"/>
      <c r="B38" s="108"/>
      <c r="C38" s="63"/>
      <c r="D38" s="8"/>
      <c r="E38" s="66" t="s">
        <v>152</v>
      </c>
      <c r="F38" s="67" t="s">
        <v>158</v>
      </c>
    </row>
    <row r="39" spans="1:7" x14ac:dyDescent="0.25">
      <c r="A39" s="105"/>
      <c r="B39" s="8" t="s">
        <v>102</v>
      </c>
      <c r="C39" s="57" t="s">
        <v>73</v>
      </c>
      <c r="D39" s="8" t="s">
        <v>8</v>
      </c>
      <c r="E39" s="6" t="s">
        <v>69</v>
      </c>
      <c r="F39" s="13" t="s">
        <v>101</v>
      </c>
    </row>
    <row r="40" spans="1:7" x14ac:dyDescent="0.25">
      <c r="A40" s="105"/>
      <c r="B40" s="103" t="s">
        <v>103</v>
      </c>
      <c r="C40" s="57" t="s">
        <v>75</v>
      </c>
      <c r="D40" s="8" t="s">
        <v>8</v>
      </c>
      <c r="E40" s="8" t="s">
        <v>54</v>
      </c>
      <c r="F40" s="62" t="s">
        <v>104</v>
      </c>
    </row>
    <row r="41" spans="1:7" x14ac:dyDescent="0.25">
      <c r="A41" s="105"/>
      <c r="B41" s="108"/>
      <c r="C41" s="57"/>
      <c r="D41" s="8"/>
      <c r="E41" s="8" t="s">
        <v>152</v>
      </c>
      <c r="F41" s="62" t="s">
        <v>159</v>
      </c>
    </row>
    <row r="42" spans="1:7" x14ac:dyDescent="0.25">
      <c r="A42" s="105"/>
      <c r="B42" s="8" t="s">
        <v>105</v>
      </c>
      <c r="C42" s="57" t="s">
        <v>106</v>
      </c>
      <c r="D42" s="8" t="s">
        <v>8</v>
      </c>
      <c r="E42" s="8" t="s">
        <v>54</v>
      </c>
      <c r="F42" s="62" t="s">
        <v>107</v>
      </c>
    </row>
    <row r="43" spans="1:7" x14ac:dyDescent="0.25">
      <c r="A43" s="105"/>
      <c r="B43" s="99" t="s">
        <v>108</v>
      </c>
      <c r="C43" s="109" t="s">
        <v>109</v>
      </c>
      <c r="D43" s="103" t="s">
        <v>110</v>
      </c>
      <c r="E43" s="10" t="s">
        <v>154</v>
      </c>
      <c r="F43" s="111" t="s">
        <v>157</v>
      </c>
    </row>
    <row r="44" spans="1:7" x14ac:dyDescent="0.25">
      <c r="A44" s="105"/>
      <c r="B44" s="107"/>
      <c r="C44" s="110"/>
      <c r="D44" s="108"/>
      <c r="E44" s="7" t="s">
        <v>155</v>
      </c>
      <c r="F44" s="112"/>
    </row>
    <row r="45" spans="1:7" x14ac:dyDescent="0.25">
      <c r="A45" s="105"/>
      <c r="B45" s="8" t="s">
        <v>111</v>
      </c>
      <c r="C45" s="57" t="s">
        <v>112</v>
      </c>
      <c r="D45" s="8" t="s">
        <v>8</v>
      </c>
      <c r="E45" s="9" t="s">
        <v>74</v>
      </c>
      <c r="F45" s="62" t="s">
        <v>113</v>
      </c>
    </row>
    <row r="46" spans="1:7" ht="15" customHeight="1" x14ac:dyDescent="0.25">
      <c r="A46" s="105"/>
      <c r="B46" s="99" t="s">
        <v>114</v>
      </c>
      <c r="C46" s="101" t="s">
        <v>115</v>
      </c>
      <c r="D46" s="103" t="s">
        <v>110</v>
      </c>
      <c r="E46" s="10" t="s">
        <v>154</v>
      </c>
      <c r="F46" s="12" t="s">
        <v>157</v>
      </c>
    </row>
    <row r="47" spans="1:7" x14ac:dyDescent="0.25">
      <c r="A47" s="105"/>
      <c r="B47" s="100"/>
      <c r="C47" s="102"/>
      <c r="D47" s="104"/>
      <c r="E47" s="66" t="s">
        <v>156</v>
      </c>
      <c r="F47" s="64" t="s">
        <v>156</v>
      </c>
    </row>
    <row r="48" spans="1:7" x14ac:dyDescent="0.25">
      <c r="A48" s="106"/>
      <c r="B48" s="11" t="s">
        <v>116</v>
      </c>
      <c r="C48" s="70" t="s">
        <v>117</v>
      </c>
      <c r="D48" s="69"/>
      <c r="E48" s="11"/>
      <c r="F48" s="14"/>
    </row>
  </sheetData>
  <mergeCells count="21">
    <mergeCell ref="F43:F44"/>
    <mergeCell ref="B37:B38"/>
    <mergeCell ref="B40:B41"/>
    <mergeCell ref="G18:G21"/>
    <mergeCell ref="G31:G33"/>
    <mergeCell ref="B46:B47"/>
    <mergeCell ref="C46:C47"/>
    <mergeCell ref="D46:D47"/>
    <mergeCell ref="A35:A48"/>
    <mergeCell ref="B43:B44"/>
    <mergeCell ref="D43:D44"/>
    <mergeCell ref="C43:C44"/>
    <mergeCell ref="A1:F1"/>
    <mergeCell ref="A2:F2"/>
    <mergeCell ref="B6:B8"/>
    <mergeCell ref="C6:C8"/>
    <mergeCell ref="B18:B21"/>
    <mergeCell ref="C18:C21"/>
    <mergeCell ref="A5:A34"/>
    <mergeCell ref="B31:B33"/>
    <mergeCell ref="C31:C33"/>
  </mergeCells>
  <pageMargins left="0.25" right="0.25" top="0.75" bottom="0.75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T319"/>
  <sheetViews>
    <sheetView tabSelected="1" topLeftCell="AY1" zoomScale="80" zoomScaleNormal="80" workbookViewId="0">
      <selection activeCell="AP34" sqref="AP34"/>
    </sheetView>
  </sheetViews>
  <sheetFormatPr baseColWidth="10" defaultColWidth="8.5703125" defaultRowHeight="15" x14ac:dyDescent="0.25"/>
  <cols>
    <col min="1" max="2" width="0.42578125" style="41" hidden="1" customWidth="1"/>
    <col min="3" max="5" width="1.5703125" style="41" customWidth="1"/>
    <col min="6" max="6" width="2.5703125" style="41" customWidth="1"/>
    <col min="7" max="7" width="3" style="41" customWidth="1"/>
    <col min="8" max="8" width="5.42578125" style="42" customWidth="1"/>
    <col min="9" max="9" width="3.42578125" style="41" customWidth="1"/>
    <col min="10" max="10" width="31" style="41" customWidth="1"/>
    <col min="11" max="13" width="1.5703125" style="41" customWidth="1"/>
    <col min="14" max="15" width="3.42578125" style="41" customWidth="1"/>
    <col min="16" max="16" width="4.42578125" style="41" customWidth="1"/>
    <col min="17" max="17" width="3.42578125" style="41" customWidth="1"/>
    <col min="18" max="18" width="31" style="41" customWidth="1"/>
    <col min="19" max="21" width="2" style="41" customWidth="1"/>
    <col min="22" max="23" width="2.5703125" style="41" customWidth="1"/>
    <col min="24" max="24" width="5.42578125" style="41" customWidth="1"/>
    <col min="25" max="25" width="3.42578125" style="41" customWidth="1"/>
    <col min="26" max="26" width="31" style="41" customWidth="1"/>
    <col min="27" max="29" width="2.42578125" style="41" customWidth="1"/>
    <col min="30" max="30" width="3" style="41" customWidth="1"/>
    <col min="31" max="31" width="4.42578125" style="41" customWidth="1"/>
    <col min="32" max="32" width="4.42578125" style="41" bestFit="1" customWidth="1"/>
    <col min="33" max="33" width="2.5703125" style="41" customWidth="1"/>
    <col min="34" max="34" width="31" style="41" customWidth="1"/>
    <col min="35" max="37" width="1.5703125" style="41" customWidth="1"/>
    <col min="38" max="39" width="2.42578125" style="41" customWidth="1"/>
    <col min="40" max="40" width="4.42578125" style="41" customWidth="1"/>
    <col min="41" max="41" width="2.5703125" style="41" customWidth="1"/>
    <col min="42" max="42" width="31" style="41" customWidth="1"/>
    <col min="43" max="45" width="1.5703125" style="41" customWidth="1"/>
    <col min="46" max="47" width="2.42578125" style="41" customWidth="1"/>
    <col min="48" max="48" width="4.42578125" style="41" customWidth="1"/>
    <col min="49" max="49" width="3" style="41" customWidth="1"/>
    <col min="50" max="50" width="31" style="41" customWidth="1"/>
    <col min="51" max="53" width="2.42578125" style="41" customWidth="1"/>
    <col min="54" max="55" width="2.5703125" style="41" customWidth="1"/>
    <col min="56" max="56" width="4.42578125" style="41" customWidth="1"/>
    <col min="57" max="57" width="3" style="41" customWidth="1"/>
    <col min="58" max="58" width="31" style="41" customWidth="1"/>
    <col min="59" max="61" width="2.42578125" style="41" customWidth="1"/>
    <col min="62" max="63" width="3" style="41" customWidth="1"/>
    <col min="64" max="64" width="4.42578125" style="41" customWidth="1"/>
    <col min="65" max="65" width="2.5703125" style="41" customWidth="1"/>
    <col min="66" max="66" width="31" style="41" customWidth="1"/>
    <col min="67" max="69" width="2.42578125" style="41" customWidth="1"/>
    <col min="70" max="71" width="2.5703125" style="41" customWidth="1"/>
    <col min="72" max="72" width="4.42578125" style="41" customWidth="1"/>
    <col min="73" max="73" width="3.42578125" style="41" customWidth="1"/>
    <col min="74" max="74" width="31" style="41" customWidth="1"/>
    <col min="75" max="77" width="2" style="41" customWidth="1"/>
    <col min="78" max="79" width="2.5703125" style="41" customWidth="1"/>
    <col min="80" max="80" width="4" style="41" customWidth="1"/>
    <col min="81" max="81" width="3" style="41" customWidth="1"/>
    <col min="82" max="82" width="31" style="41" customWidth="1"/>
    <col min="83" max="83" width="2.42578125" style="20" bestFit="1" customWidth="1"/>
    <col min="84" max="85" width="2.42578125" style="20" customWidth="1"/>
    <col min="86" max="86" width="3.42578125" style="20" customWidth="1"/>
    <col min="87" max="88" width="4.42578125" style="20" customWidth="1"/>
    <col min="89" max="89" width="3" style="20" customWidth="1"/>
    <col min="90" max="90" width="31" style="20" customWidth="1"/>
    <col min="91" max="93" width="2.42578125" style="20" customWidth="1"/>
    <col min="94" max="94" width="3" style="20" customWidth="1"/>
    <col min="95" max="95" width="3.42578125" style="20" customWidth="1"/>
    <col min="96" max="96" width="5.42578125" style="20" customWidth="1"/>
    <col min="97" max="97" width="3.42578125" style="20" customWidth="1"/>
    <col min="98" max="98" width="31" style="20" customWidth="1"/>
    <col min="99" max="16384" width="8.5703125" style="41"/>
  </cols>
  <sheetData>
    <row r="1" spans="1:98" s="18" customFormat="1" ht="21" customHeight="1" x14ac:dyDescent="0.2">
      <c r="A1" s="120" t="s">
        <v>118</v>
      </c>
      <c r="B1" s="121"/>
      <c r="C1" s="121"/>
      <c r="D1" s="121"/>
      <c r="E1" s="121"/>
      <c r="F1" s="121"/>
      <c r="G1" s="121"/>
      <c r="H1" s="121"/>
      <c r="I1" s="121"/>
      <c r="J1" s="15">
        <v>2023</v>
      </c>
      <c r="K1" s="16"/>
      <c r="L1" s="16"/>
      <c r="M1" s="16"/>
      <c r="N1" s="16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spans="1:98" s="21" customFormat="1" x14ac:dyDescent="0.25">
      <c r="A2" s="122" t="str">
        <f>_xlfn.CONCAT("Septembre ",$J$1)</f>
        <v>Septembre 2023</v>
      </c>
      <c r="B2" s="122"/>
      <c r="C2" s="122"/>
      <c r="D2" s="122"/>
      <c r="E2" s="122"/>
      <c r="F2" s="122"/>
      <c r="G2" s="122"/>
      <c r="H2" s="122"/>
      <c r="I2" s="122"/>
      <c r="J2" s="122"/>
      <c r="K2" s="115" t="str">
        <f>_xlfn.CONCAT("Octobre ",$J$1)</f>
        <v>Octobre 2023</v>
      </c>
      <c r="L2" s="116"/>
      <c r="M2" s="116"/>
      <c r="N2" s="116"/>
      <c r="O2" s="116"/>
      <c r="P2" s="116"/>
      <c r="Q2" s="116"/>
      <c r="R2" s="117"/>
      <c r="S2" s="115" t="str">
        <f>_xlfn.CONCAT("Novembre ",$J$1)</f>
        <v>Novembre 2023</v>
      </c>
      <c r="T2" s="116"/>
      <c r="U2" s="116"/>
      <c r="V2" s="116"/>
      <c r="W2" s="116"/>
      <c r="X2" s="116"/>
      <c r="Y2" s="116"/>
      <c r="Z2" s="123"/>
      <c r="AA2" s="124" t="str">
        <f>_xlfn.CONCAT("Decembre ",$J$1)</f>
        <v>Decembre 2023</v>
      </c>
      <c r="AB2" s="124"/>
      <c r="AC2" s="124"/>
      <c r="AD2" s="124"/>
      <c r="AE2" s="124"/>
      <c r="AF2" s="124"/>
      <c r="AG2" s="124"/>
      <c r="AH2" s="124"/>
      <c r="AI2" s="115" t="str">
        <f>_xlfn.CONCAT("Janvier ",$J$1+1)</f>
        <v>Janvier 2024</v>
      </c>
      <c r="AJ2" s="116"/>
      <c r="AK2" s="116"/>
      <c r="AL2" s="116"/>
      <c r="AM2" s="116"/>
      <c r="AN2" s="116"/>
      <c r="AO2" s="116"/>
      <c r="AP2" s="117"/>
      <c r="AQ2" s="115" t="str">
        <f>_xlfn.CONCAT("Fevrier ",$J$1+1)</f>
        <v>Fevrier 2024</v>
      </c>
      <c r="AR2" s="116"/>
      <c r="AS2" s="116"/>
      <c r="AT2" s="116"/>
      <c r="AU2" s="116"/>
      <c r="AV2" s="116"/>
      <c r="AW2" s="116"/>
      <c r="AX2" s="117"/>
      <c r="AY2" s="115" t="str">
        <f>_xlfn.CONCAT("Mars ",$J$1+1)</f>
        <v>Mars 2024</v>
      </c>
      <c r="AZ2" s="116"/>
      <c r="BA2" s="116"/>
      <c r="BB2" s="116"/>
      <c r="BC2" s="116"/>
      <c r="BD2" s="116"/>
      <c r="BE2" s="116"/>
      <c r="BF2" s="117"/>
      <c r="BG2" s="115" t="str">
        <f>_xlfn.CONCAT("Avril ",$J$1+1)</f>
        <v>Avril 2024</v>
      </c>
      <c r="BH2" s="116"/>
      <c r="BI2" s="116"/>
      <c r="BJ2" s="116"/>
      <c r="BK2" s="116"/>
      <c r="BL2" s="116"/>
      <c r="BM2" s="116"/>
      <c r="BN2" s="117"/>
      <c r="BO2" s="116" t="str">
        <f>_xlfn.CONCAT("Mai ",$J$1+1)</f>
        <v>Mai 2024</v>
      </c>
      <c r="BP2" s="116"/>
      <c r="BQ2" s="116"/>
      <c r="BR2" s="116"/>
      <c r="BS2" s="116"/>
      <c r="BT2" s="116"/>
      <c r="BU2" s="116"/>
      <c r="BV2" s="117"/>
      <c r="BW2" s="115" t="str">
        <f>_xlfn.CONCAT("Juin ",$J$1+1)</f>
        <v>Juin 2024</v>
      </c>
      <c r="BX2" s="116"/>
      <c r="BY2" s="116"/>
      <c r="BZ2" s="116"/>
      <c r="CA2" s="116"/>
      <c r="CB2" s="116"/>
      <c r="CC2" s="116"/>
      <c r="CD2" s="117"/>
      <c r="CE2" s="116" t="str">
        <f>_xlfn.CONCAT("Juillet ",$J$1+1)</f>
        <v>Juillet 2024</v>
      </c>
      <c r="CF2" s="116"/>
      <c r="CG2" s="116"/>
      <c r="CH2" s="116"/>
      <c r="CI2" s="116"/>
      <c r="CJ2" s="116"/>
      <c r="CK2" s="116"/>
      <c r="CL2" s="117"/>
      <c r="CM2" s="115" t="str">
        <f>_xlfn.CONCAT("Août ",$J$1+1)</f>
        <v>Août 2024</v>
      </c>
      <c r="CN2" s="116"/>
      <c r="CO2" s="116"/>
      <c r="CP2" s="116"/>
      <c r="CQ2" s="116"/>
      <c r="CR2" s="116"/>
      <c r="CS2" s="116"/>
      <c r="CT2" s="117"/>
    </row>
    <row r="3" spans="1:98" s="28" customFormat="1" x14ac:dyDescent="0.25">
      <c r="A3" s="22"/>
      <c r="B3" s="22"/>
      <c r="C3" s="22" t="s">
        <v>119</v>
      </c>
      <c r="D3" s="22"/>
      <c r="E3" s="22"/>
      <c r="F3" s="22" t="s">
        <v>120</v>
      </c>
      <c r="G3" s="22"/>
      <c r="H3" s="22"/>
      <c r="I3" s="23"/>
      <c r="J3" s="24"/>
      <c r="K3" s="22" t="s">
        <v>119</v>
      </c>
      <c r="L3" s="22"/>
      <c r="M3" s="22"/>
      <c r="N3" s="22" t="s">
        <v>121</v>
      </c>
      <c r="O3" s="25"/>
      <c r="P3" s="22"/>
      <c r="Q3" s="23"/>
      <c r="R3" s="26"/>
      <c r="S3" s="22" t="s">
        <v>119</v>
      </c>
      <c r="T3" s="22"/>
      <c r="U3" s="22"/>
      <c r="V3" s="22" t="s">
        <v>122</v>
      </c>
      <c r="W3" s="25"/>
      <c r="X3" s="22"/>
      <c r="Y3" s="22"/>
      <c r="Z3" s="23"/>
      <c r="AA3" s="27" t="s">
        <v>119</v>
      </c>
      <c r="AB3" s="27"/>
      <c r="AC3" s="27"/>
      <c r="AD3" s="27" t="s">
        <v>121</v>
      </c>
      <c r="AE3" s="27"/>
      <c r="AF3" s="27"/>
      <c r="AG3" s="125"/>
      <c r="AH3" s="126"/>
      <c r="AI3" s="22" t="s">
        <v>119</v>
      </c>
      <c r="AJ3" s="22"/>
      <c r="AK3" s="22"/>
      <c r="AL3" s="22" t="s">
        <v>123</v>
      </c>
      <c r="AM3" s="22"/>
      <c r="AN3" s="22"/>
      <c r="AO3" s="127"/>
      <c r="AP3" s="128"/>
      <c r="AQ3" s="22" t="s">
        <v>119</v>
      </c>
      <c r="AR3" s="22"/>
      <c r="AS3" s="22"/>
      <c r="AT3" s="22" t="s">
        <v>122</v>
      </c>
      <c r="AU3" s="22"/>
      <c r="AV3" s="22"/>
      <c r="AW3" s="127"/>
      <c r="AX3" s="129"/>
      <c r="AY3" s="22" t="s">
        <v>119</v>
      </c>
      <c r="AZ3" s="22"/>
      <c r="BA3" s="22"/>
      <c r="BB3" s="22" t="s">
        <v>124</v>
      </c>
      <c r="BC3" s="22"/>
      <c r="BD3" s="22"/>
      <c r="BE3" s="127"/>
      <c r="BF3" s="128"/>
      <c r="BG3" s="22" t="s">
        <v>119</v>
      </c>
      <c r="BH3" s="22"/>
      <c r="BI3" s="22"/>
      <c r="BJ3" s="22" t="s">
        <v>125</v>
      </c>
      <c r="BK3" s="22"/>
      <c r="BL3" s="22"/>
      <c r="BM3" s="127"/>
      <c r="BN3" s="128"/>
      <c r="BO3" s="22" t="s">
        <v>119</v>
      </c>
      <c r="BP3" s="22"/>
      <c r="BQ3" s="22"/>
      <c r="BR3" s="22" t="s">
        <v>126</v>
      </c>
      <c r="BS3" s="22"/>
      <c r="BT3" s="22"/>
      <c r="BU3" s="127"/>
      <c r="BV3" s="128"/>
      <c r="BW3" s="22" t="s">
        <v>119</v>
      </c>
      <c r="BX3" s="22"/>
      <c r="BY3" s="22"/>
      <c r="BZ3" s="22" t="s">
        <v>126</v>
      </c>
      <c r="CA3" s="22"/>
      <c r="CB3" s="22"/>
      <c r="CC3" s="127"/>
      <c r="CD3" s="128"/>
      <c r="CE3" s="22" t="s">
        <v>119</v>
      </c>
      <c r="CF3" s="22"/>
      <c r="CG3" s="22"/>
      <c r="CH3" s="22" t="s">
        <v>126</v>
      </c>
      <c r="CI3" s="22"/>
      <c r="CJ3" s="22"/>
      <c r="CK3" s="127"/>
      <c r="CL3" s="128"/>
      <c r="CM3" s="22" t="s">
        <v>119</v>
      </c>
      <c r="CN3" s="22"/>
      <c r="CO3" s="22"/>
      <c r="CP3" s="22" t="s">
        <v>126</v>
      </c>
      <c r="CQ3" s="22"/>
      <c r="CR3" s="22"/>
      <c r="CS3" s="127"/>
      <c r="CT3" s="128"/>
    </row>
    <row r="4" spans="1:98" s="28" customFormat="1" x14ac:dyDescent="0.25">
      <c r="A4" s="29"/>
      <c r="B4" s="29"/>
      <c r="C4" s="50"/>
      <c r="D4" s="51"/>
      <c r="E4" s="52"/>
      <c r="F4" s="29">
        <v>36</v>
      </c>
      <c r="G4" s="29" t="str">
        <f>UPPER(LEFT(TEXT(DATE($J$1,9,I4), "jjj"),1))</f>
        <v>V</v>
      </c>
      <c r="H4" s="29" t="str">
        <f>TEXT(DATE($J$1,9,I4), "jjj")</f>
        <v>ven.</v>
      </c>
      <c r="I4" s="30">
        <v>1</v>
      </c>
      <c r="J4" s="22"/>
      <c r="K4" s="30"/>
      <c r="L4" s="35"/>
      <c r="M4" s="35"/>
      <c r="N4" s="31"/>
      <c r="O4" s="32" t="str">
        <f>UPPER(LEFT(TEXT(DATE($J$1,10,Q4), "jjj"),1))</f>
        <v>D</v>
      </c>
      <c r="P4" s="33" t="str">
        <f>TEXT(DATE($J$1,10,Q4), "jjj")</f>
        <v>dim.</v>
      </c>
      <c r="Q4" s="29">
        <v>1</v>
      </c>
      <c r="R4" s="22"/>
      <c r="S4" s="50"/>
      <c r="T4" s="54"/>
      <c r="U4" s="53"/>
      <c r="V4" s="31"/>
      <c r="W4" s="32" t="str">
        <f>UPPER(LEFT(TEXT(DATE($J$1,11,Y4), "jjj"),1))</f>
        <v>M</v>
      </c>
      <c r="X4" s="34" t="str">
        <f>TEXT(DATE($J$1,11,Y4), "jjj")</f>
        <v>mer.</v>
      </c>
      <c r="Y4" s="30">
        <v>1</v>
      </c>
      <c r="Z4" s="61" t="s">
        <v>127</v>
      </c>
      <c r="AA4" s="30"/>
      <c r="AB4" s="30"/>
      <c r="AC4" s="30"/>
      <c r="AD4" s="29"/>
      <c r="AE4" s="29" t="str">
        <f>UPPER(LEFT(TEXT(DATE($J$1,12,AG4), "jjj"),1))</f>
        <v>V</v>
      </c>
      <c r="AF4" s="29" t="str">
        <f>TEXT(DATE($J$1,12,AG4), "jjj")</f>
        <v>ven.</v>
      </c>
      <c r="AG4" s="29">
        <v>1</v>
      </c>
      <c r="AH4" s="22"/>
      <c r="AI4" s="50"/>
      <c r="AJ4" s="51"/>
      <c r="AK4" s="52"/>
      <c r="AL4" s="29"/>
      <c r="AM4" s="29" t="str">
        <f>UPPER(LEFT(TEXT(DATE($J$1+1,1,AO4), "jjj"),1))</f>
        <v>L</v>
      </c>
      <c r="AN4" s="30" t="str">
        <f>TEXT(DATE($J$1+1,1,AO4), "jjj")</f>
        <v>lun.</v>
      </c>
      <c r="AO4" s="30">
        <v>1</v>
      </c>
      <c r="AP4" s="61" t="s">
        <v>127</v>
      </c>
      <c r="AQ4" s="30"/>
      <c r="AR4" s="30"/>
      <c r="AS4" s="30"/>
      <c r="AT4" s="29">
        <v>5</v>
      </c>
      <c r="AU4" s="29" t="str">
        <f>UPPER(LEFT(TEXT(DATE($J$1+1,2,AW4), "jjj"),1))</f>
        <v>J</v>
      </c>
      <c r="AV4" s="29" t="str">
        <f>TEXT(DATE($J$1+1,2,AW4), "jjj")</f>
        <v>jeu.</v>
      </c>
      <c r="AW4" s="29">
        <v>1</v>
      </c>
      <c r="AX4" s="22"/>
      <c r="AY4" s="50"/>
      <c r="AZ4" s="51"/>
      <c r="BA4" s="30"/>
      <c r="BB4" s="29">
        <v>9</v>
      </c>
      <c r="BC4" s="29" t="str">
        <f>UPPER(LEFT(TEXT(DATE($J$1+1,3,BE4), "jjj"),1))</f>
        <v>V</v>
      </c>
      <c r="BD4" s="29" t="str">
        <f>TEXT(DATE($J$1+1,3,BE4), "jjj")</f>
        <v>ven.</v>
      </c>
      <c r="BE4" s="29">
        <v>1</v>
      </c>
      <c r="BF4" s="22"/>
      <c r="BG4" s="30"/>
      <c r="BH4" s="30"/>
      <c r="BI4" s="30"/>
      <c r="BJ4" s="29"/>
      <c r="BK4" s="29" t="str">
        <f>UPPER(LEFT(TEXT(DATE($J$1+1,4,BM4), "jjj"),1))</f>
        <v>L</v>
      </c>
      <c r="BL4" s="29" t="str">
        <f>TEXT(DATE($J$1+1,4,BM4), "jjj")</f>
        <v>lun.</v>
      </c>
      <c r="BM4" s="29">
        <v>1</v>
      </c>
      <c r="BN4" s="61" t="s">
        <v>127</v>
      </c>
      <c r="BO4" s="30"/>
      <c r="BP4" s="51"/>
      <c r="BQ4" s="30"/>
      <c r="BR4" s="29"/>
      <c r="BS4" s="29" t="str">
        <f>UPPER(LEFT(TEXT(DATE($J$1+1,5,BU4), "jjj"),1))</f>
        <v>M</v>
      </c>
      <c r="BT4" s="30" t="str">
        <f>TEXT(DATE($J$1+1,5,BU4), "jjj")</f>
        <v>mer.</v>
      </c>
      <c r="BU4" s="30">
        <v>1</v>
      </c>
      <c r="BV4" s="61" t="s">
        <v>127</v>
      </c>
      <c r="BW4" s="30"/>
      <c r="BX4" s="30"/>
      <c r="BY4" s="30"/>
      <c r="BZ4" s="29"/>
      <c r="CA4" s="29" t="str">
        <f>UPPER(LEFT(TEXT(DATE($J$1+1,6,CC4), "jjj"),1))</f>
        <v>S</v>
      </c>
      <c r="CB4" s="29" t="str">
        <f>TEXT(DATE($J$1+1,6,CC4), "jjj")</f>
        <v>sam.</v>
      </c>
      <c r="CC4" s="29">
        <v>1</v>
      </c>
      <c r="CD4" s="22"/>
      <c r="CE4" s="30"/>
      <c r="CF4" s="30"/>
      <c r="CG4" s="30"/>
      <c r="CH4" s="29"/>
      <c r="CI4" s="29" t="str">
        <f>UPPER(LEFT(TEXT(DATE($J$1+1,7,CK4), "jjj"),1))</f>
        <v>L</v>
      </c>
      <c r="CJ4" s="30" t="str">
        <f>TEXT(DATE($J$1+1,7,CK4), "jjj")</f>
        <v>lun.</v>
      </c>
      <c r="CK4" s="30">
        <v>1</v>
      </c>
      <c r="CL4" s="22"/>
      <c r="CM4" s="50"/>
      <c r="CN4" s="51"/>
      <c r="CO4" s="52"/>
      <c r="CP4" s="29"/>
      <c r="CQ4" s="29" t="str">
        <f>UPPER(LEFT(TEXT(DATE($J$1+1,8,CS4), "jjj"),1))</f>
        <v>J</v>
      </c>
      <c r="CR4" s="29" t="str">
        <f>TEXT(DATE($J$1+1,8,CS4), "jjj")</f>
        <v>jeu.</v>
      </c>
      <c r="CS4" s="29">
        <v>1</v>
      </c>
      <c r="CT4" s="22"/>
    </row>
    <row r="5" spans="1:98" s="28" customFormat="1" x14ac:dyDescent="0.25">
      <c r="A5" s="29"/>
      <c r="B5" s="29"/>
      <c r="C5" s="50"/>
      <c r="D5" s="51"/>
      <c r="E5" s="52"/>
      <c r="F5" s="29"/>
      <c r="G5" s="29" t="str">
        <f t="shared" ref="G5:G33" si="0">UPPER(LEFT(TEXT(DATE($J$1,9,I5), "jjj"),1))</f>
        <v>S</v>
      </c>
      <c r="H5" s="29" t="str">
        <f t="shared" ref="H5:H33" si="1">TEXT(DATE($J$1,9,I5), "jjj")</f>
        <v>sam.</v>
      </c>
      <c r="I5" s="29">
        <v>2</v>
      </c>
      <c r="J5" s="22"/>
      <c r="K5" s="30"/>
      <c r="L5" s="35"/>
      <c r="M5" s="35"/>
      <c r="N5" s="31"/>
      <c r="O5" s="32" t="str">
        <f t="shared" ref="O5:O34" si="2">UPPER(LEFT(TEXT(DATE($J$1,10,Q5), "jjj"),1))</f>
        <v>L</v>
      </c>
      <c r="P5" s="33" t="str">
        <f t="shared" ref="P5:P34" si="3">TEXT(DATE($J$1,10,Q5), "jjj")</f>
        <v>lun.</v>
      </c>
      <c r="Q5" s="29">
        <v>2</v>
      </c>
      <c r="R5" s="22"/>
      <c r="S5" s="50"/>
      <c r="T5" s="54"/>
      <c r="U5" s="53"/>
      <c r="V5" s="31">
        <v>45</v>
      </c>
      <c r="W5" s="32" t="str">
        <f t="shared" ref="W5:W33" si="4">UPPER(LEFT(TEXT(DATE($J$1,11,Y5), "jjj"),1))</f>
        <v>J</v>
      </c>
      <c r="X5" s="34" t="str">
        <f t="shared" ref="X5:X33" si="5">TEXT(DATE($J$1,11,Y5), "jjj")</f>
        <v>jeu.</v>
      </c>
      <c r="Y5" s="29">
        <v>2</v>
      </c>
      <c r="Z5" s="22"/>
      <c r="AA5" s="30"/>
      <c r="AB5" s="30"/>
      <c r="AC5" s="30"/>
      <c r="AD5" s="29"/>
      <c r="AE5" s="29" t="str">
        <f t="shared" ref="AE5:AE34" si="6">UPPER(LEFT(TEXT(DATE($J$1,12,AG5), "jjj"),1))</f>
        <v>S</v>
      </c>
      <c r="AF5" s="29" t="str">
        <f t="shared" ref="AF5:AF34" si="7">TEXT(DATE($J$1,12,AG5), "jjj")</f>
        <v>sam.</v>
      </c>
      <c r="AG5" s="29">
        <v>2</v>
      </c>
      <c r="AH5" s="22"/>
      <c r="AI5" s="50"/>
      <c r="AJ5" s="51"/>
      <c r="AK5" s="52"/>
      <c r="AL5" s="29"/>
      <c r="AM5" s="29" t="str">
        <f t="shared" ref="AM5:AM34" si="8">UPPER(LEFT(TEXT(DATE($J$1+1,1,AO5), "jjj"),1))</f>
        <v>M</v>
      </c>
      <c r="AN5" s="30" t="str">
        <f t="shared" ref="AN5:AN34" si="9">TEXT(DATE($J$1+1,1,AO5), "jjj")</f>
        <v>mar.</v>
      </c>
      <c r="AO5" s="30">
        <v>2</v>
      </c>
      <c r="AP5" s="22"/>
      <c r="AQ5" s="30"/>
      <c r="AR5" s="30"/>
      <c r="AS5" s="30"/>
      <c r="AT5" s="29"/>
      <c r="AU5" s="29" t="str">
        <f t="shared" ref="AU5:AU31" si="10">UPPER(LEFT(TEXT(DATE($J$1+1,2,AW5), "jjj"),1))</f>
        <v>V</v>
      </c>
      <c r="AV5" s="29" t="str">
        <f t="shared" ref="AV5:AV31" si="11">TEXT(DATE($J$1+1,2,AW5), "jjj")</f>
        <v>ven.</v>
      </c>
      <c r="AW5" s="29">
        <v>2</v>
      </c>
      <c r="AX5" s="22"/>
      <c r="AY5" s="50"/>
      <c r="AZ5" s="51"/>
      <c r="BA5" s="30"/>
      <c r="BB5" s="29"/>
      <c r="BC5" s="29" t="str">
        <f t="shared" ref="BC5:BC34" si="12">UPPER(LEFT(TEXT(DATE($J$1+1,3,BE5), "jjj"),1))</f>
        <v>S</v>
      </c>
      <c r="BD5" s="29" t="str">
        <f t="shared" ref="BD5:BD34" si="13">TEXT(DATE($J$1+1,3,BE5), "jjj")</f>
        <v>sam.</v>
      </c>
      <c r="BE5" s="29">
        <v>2</v>
      </c>
      <c r="BF5" s="22"/>
      <c r="BG5" s="30"/>
      <c r="BH5" s="30"/>
      <c r="BI5" s="30"/>
      <c r="BJ5" s="29"/>
      <c r="BK5" s="29" t="str">
        <f t="shared" ref="BK5:BK33" si="14">UPPER(LEFT(TEXT(DATE($J$1+1,4,BM5), "jjj"),1))</f>
        <v>M</v>
      </c>
      <c r="BL5" s="29" t="str">
        <f t="shared" ref="BL5:BL33" si="15">TEXT(DATE($J$1+1,4,BM5), "jjj")</f>
        <v>mar.</v>
      </c>
      <c r="BM5" s="29">
        <v>2</v>
      </c>
      <c r="BN5" s="22"/>
      <c r="BO5" s="30"/>
      <c r="BP5" s="51"/>
      <c r="BQ5" s="30"/>
      <c r="BR5" s="29"/>
      <c r="BS5" s="29" t="str">
        <f t="shared" ref="BS5:BS34" si="16">UPPER(LEFT(TEXT(DATE($J$1+1,5,BU5), "jjj"),1))</f>
        <v>J</v>
      </c>
      <c r="BT5" s="30" t="str">
        <f t="shared" ref="BT5:BT34" si="17">TEXT(DATE($J$1+1,5,BU5), "jjj")</f>
        <v>jeu.</v>
      </c>
      <c r="BU5" s="30">
        <v>2</v>
      </c>
      <c r="BV5" s="22"/>
      <c r="BW5" s="30"/>
      <c r="BX5" s="30"/>
      <c r="BY5" s="30"/>
      <c r="BZ5" s="29"/>
      <c r="CA5" s="29" t="str">
        <f t="shared" ref="CA5:CA33" si="18">UPPER(LEFT(TEXT(DATE($J$1+1,6,CC5), "jjj"),1))</f>
        <v>D</v>
      </c>
      <c r="CB5" s="29" t="str">
        <f t="shared" ref="CB5:CB33" si="19">TEXT(DATE($J$1+1,6,CC5), "jjj")</f>
        <v>dim.</v>
      </c>
      <c r="CC5" s="29">
        <v>2</v>
      </c>
      <c r="CD5" s="22"/>
      <c r="CE5" s="30"/>
      <c r="CF5" s="30"/>
      <c r="CG5" s="30"/>
      <c r="CH5" s="29"/>
      <c r="CI5" s="29" t="str">
        <f t="shared" ref="CI5:CI34" si="20">UPPER(LEFT(TEXT(DATE($J$1+1,7,CK5), "jjj"),1))</f>
        <v>M</v>
      </c>
      <c r="CJ5" s="30" t="str">
        <f t="shared" ref="CJ5:CJ34" si="21">TEXT(DATE($J$1+1,7,CK5), "jjj")</f>
        <v>mar.</v>
      </c>
      <c r="CK5" s="30">
        <v>2</v>
      </c>
      <c r="CL5" s="22"/>
      <c r="CM5" s="50"/>
      <c r="CN5" s="51"/>
      <c r="CO5" s="52"/>
      <c r="CP5" s="29">
        <v>31</v>
      </c>
      <c r="CQ5" s="29" t="str">
        <f t="shared" ref="CQ5:CQ33" si="22">UPPER(LEFT(TEXT(DATE($J$1+1,8,CS5), "jjj"),1))</f>
        <v>V</v>
      </c>
      <c r="CR5" s="29" t="str">
        <f t="shared" ref="CR5:CR33" si="23">TEXT(DATE($J$1+1,8,CS5), "jjj")</f>
        <v>ven.</v>
      </c>
      <c r="CS5" s="29">
        <v>2</v>
      </c>
      <c r="CT5" s="22"/>
    </row>
    <row r="6" spans="1:98" s="28" customFormat="1" x14ac:dyDescent="0.25">
      <c r="A6" s="29"/>
      <c r="B6" s="29"/>
      <c r="C6" s="50"/>
      <c r="D6" s="51"/>
      <c r="E6" s="52"/>
      <c r="F6" s="29"/>
      <c r="G6" s="29" t="str">
        <f t="shared" si="0"/>
        <v>D</v>
      </c>
      <c r="H6" s="29" t="str">
        <f t="shared" si="1"/>
        <v>dim.</v>
      </c>
      <c r="I6" s="29">
        <v>3</v>
      </c>
      <c r="J6" s="22"/>
      <c r="K6" s="30"/>
      <c r="L6" s="35"/>
      <c r="M6" s="35"/>
      <c r="N6" s="31"/>
      <c r="O6" s="32" t="str">
        <f t="shared" si="2"/>
        <v>M</v>
      </c>
      <c r="P6" s="33" t="str">
        <f t="shared" si="3"/>
        <v>mar.</v>
      </c>
      <c r="Q6" s="29">
        <v>3</v>
      </c>
      <c r="R6" s="22"/>
      <c r="S6" s="50"/>
      <c r="T6" s="54"/>
      <c r="U6" s="53"/>
      <c r="V6" s="31"/>
      <c r="W6" s="32" t="str">
        <f t="shared" si="4"/>
        <v>V</v>
      </c>
      <c r="X6" s="34" t="str">
        <f t="shared" si="5"/>
        <v>ven.</v>
      </c>
      <c r="Y6" s="29">
        <v>3</v>
      </c>
      <c r="Z6" s="22"/>
      <c r="AA6" s="30"/>
      <c r="AB6" s="30"/>
      <c r="AC6" s="30"/>
      <c r="AD6" s="29"/>
      <c r="AE6" s="29" t="str">
        <f t="shared" si="6"/>
        <v>D</v>
      </c>
      <c r="AF6" s="29" t="str">
        <f t="shared" si="7"/>
        <v>dim.</v>
      </c>
      <c r="AG6" s="29">
        <v>3</v>
      </c>
      <c r="AH6" s="22"/>
      <c r="AI6" s="50"/>
      <c r="AJ6" s="51"/>
      <c r="AK6" s="52"/>
      <c r="AL6" s="29"/>
      <c r="AM6" s="29" t="str">
        <f t="shared" si="8"/>
        <v>M</v>
      </c>
      <c r="AN6" s="30" t="str">
        <f t="shared" si="9"/>
        <v>mer.</v>
      </c>
      <c r="AO6" s="30">
        <v>3</v>
      </c>
      <c r="AP6" s="22"/>
      <c r="AQ6" s="30"/>
      <c r="AR6" s="30"/>
      <c r="AS6" s="30"/>
      <c r="AT6" s="29"/>
      <c r="AU6" s="29" t="str">
        <f t="shared" si="10"/>
        <v>S</v>
      </c>
      <c r="AV6" s="29" t="str">
        <f t="shared" si="11"/>
        <v>sam.</v>
      </c>
      <c r="AW6" s="29">
        <v>3</v>
      </c>
      <c r="AX6" s="22"/>
      <c r="AY6" s="50"/>
      <c r="AZ6" s="51"/>
      <c r="BA6" s="30"/>
      <c r="BB6" s="29"/>
      <c r="BC6" s="29" t="str">
        <f t="shared" si="12"/>
        <v>D</v>
      </c>
      <c r="BD6" s="29" t="str">
        <f t="shared" si="13"/>
        <v>dim.</v>
      </c>
      <c r="BE6" s="29">
        <v>3</v>
      </c>
      <c r="BF6" s="22"/>
      <c r="BG6" s="30"/>
      <c r="BH6" s="30"/>
      <c r="BI6" s="30"/>
      <c r="BJ6" s="29"/>
      <c r="BK6" s="29" t="str">
        <f t="shared" si="14"/>
        <v>M</v>
      </c>
      <c r="BL6" s="29" t="str">
        <f t="shared" si="15"/>
        <v>mer.</v>
      </c>
      <c r="BM6" s="30">
        <v>3</v>
      </c>
      <c r="BN6" s="22"/>
      <c r="BO6" s="30"/>
      <c r="BP6" s="51"/>
      <c r="BQ6" s="30"/>
      <c r="BR6" s="29">
        <v>18</v>
      </c>
      <c r="BS6" s="29" t="str">
        <f t="shared" si="16"/>
        <v>V</v>
      </c>
      <c r="BT6" s="30" t="str">
        <f t="shared" si="17"/>
        <v>ven.</v>
      </c>
      <c r="BU6" s="29">
        <v>3</v>
      </c>
      <c r="BV6" s="22"/>
      <c r="BW6" s="30"/>
      <c r="BX6" s="30"/>
      <c r="BY6" s="30"/>
      <c r="BZ6" s="29"/>
      <c r="CA6" s="29" t="str">
        <f t="shared" si="18"/>
        <v>L</v>
      </c>
      <c r="CB6" s="29" t="str">
        <f t="shared" si="19"/>
        <v>lun.</v>
      </c>
      <c r="CC6" s="29">
        <v>3</v>
      </c>
      <c r="CD6" s="22"/>
      <c r="CE6" s="30"/>
      <c r="CF6" s="30"/>
      <c r="CG6" s="30"/>
      <c r="CH6" s="29"/>
      <c r="CI6" s="29" t="str">
        <f t="shared" si="20"/>
        <v>M</v>
      </c>
      <c r="CJ6" s="30" t="str">
        <f t="shared" si="21"/>
        <v>mer.</v>
      </c>
      <c r="CK6" s="29">
        <v>3</v>
      </c>
      <c r="CL6" s="22"/>
      <c r="CM6" s="50"/>
      <c r="CN6" s="51"/>
      <c r="CO6" s="52"/>
      <c r="CP6" s="29"/>
      <c r="CQ6" s="29" t="str">
        <f t="shared" si="22"/>
        <v>S</v>
      </c>
      <c r="CR6" s="29" t="str">
        <f t="shared" si="23"/>
        <v>sam.</v>
      </c>
      <c r="CS6" s="29">
        <v>3</v>
      </c>
      <c r="CT6" s="22"/>
    </row>
    <row r="7" spans="1:98" s="28" customFormat="1" ht="30" x14ac:dyDescent="0.25">
      <c r="A7" s="29"/>
      <c r="B7" s="29"/>
      <c r="C7" s="30"/>
      <c r="D7" s="30"/>
      <c r="E7" s="30"/>
      <c r="F7" s="29"/>
      <c r="G7" s="29" t="str">
        <f t="shared" si="0"/>
        <v>L</v>
      </c>
      <c r="H7" s="29" t="str">
        <f t="shared" si="1"/>
        <v>lun.</v>
      </c>
      <c r="I7" s="29">
        <v>4</v>
      </c>
      <c r="J7" s="22"/>
      <c r="K7" s="30"/>
      <c r="L7" s="35"/>
      <c r="M7" s="35"/>
      <c r="N7" s="31"/>
      <c r="O7" s="32" t="str">
        <f t="shared" si="2"/>
        <v>M</v>
      </c>
      <c r="P7" s="33" t="str">
        <f t="shared" si="3"/>
        <v>mer.</v>
      </c>
      <c r="Q7" s="29">
        <v>4</v>
      </c>
      <c r="R7" s="59" t="s">
        <v>128</v>
      </c>
      <c r="S7" s="50"/>
      <c r="T7" s="54"/>
      <c r="U7" s="53"/>
      <c r="V7" s="31"/>
      <c r="W7" s="32" t="str">
        <f t="shared" si="4"/>
        <v>S</v>
      </c>
      <c r="X7" s="34" t="str">
        <f t="shared" si="5"/>
        <v>sam.</v>
      </c>
      <c r="Y7" s="29">
        <v>4</v>
      </c>
      <c r="Z7" s="22"/>
      <c r="AA7" s="30"/>
      <c r="AB7" s="30"/>
      <c r="AC7" s="30"/>
      <c r="AD7" s="29"/>
      <c r="AE7" s="29" t="str">
        <f t="shared" si="6"/>
        <v>L</v>
      </c>
      <c r="AF7" s="29" t="str">
        <f t="shared" si="7"/>
        <v>lun.</v>
      </c>
      <c r="AG7" s="29">
        <v>4</v>
      </c>
      <c r="AH7" s="22"/>
      <c r="AI7" s="50"/>
      <c r="AJ7" s="51"/>
      <c r="AK7" s="52"/>
      <c r="AL7" s="29">
        <v>1</v>
      </c>
      <c r="AM7" s="29" t="str">
        <f t="shared" si="8"/>
        <v>J</v>
      </c>
      <c r="AN7" s="30" t="str">
        <f t="shared" si="9"/>
        <v>jeu.</v>
      </c>
      <c r="AO7" s="29">
        <v>4</v>
      </c>
      <c r="AP7" s="22"/>
      <c r="AQ7" s="30"/>
      <c r="AR7" s="30"/>
      <c r="AS7" s="30"/>
      <c r="AT7" s="29"/>
      <c r="AU7" s="29" t="str">
        <f t="shared" si="10"/>
        <v>D</v>
      </c>
      <c r="AV7" s="29" t="str">
        <f t="shared" si="11"/>
        <v>dim.</v>
      </c>
      <c r="AW7" s="29">
        <v>4</v>
      </c>
      <c r="AX7" s="22"/>
      <c r="AY7" s="30"/>
      <c r="AZ7" s="51"/>
      <c r="BA7" s="30"/>
      <c r="BB7" s="29"/>
      <c r="BC7" s="29" t="str">
        <f t="shared" si="12"/>
        <v>L</v>
      </c>
      <c r="BD7" s="29" t="str">
        <f t="shared" si="13"/>
        <v>lun.</v>
      </c>
      <c r="BE7" s="29">
        <v>4</v>
      </c>
      <c r="BF7" s="22"/>
      <c r="BG7" s="30"/>
      <c r="BH7" s="30"/>
      <c r="BI7" s="30"/>
      <c r="BJ7" s="29"/>
      <c r="BK7" s="29" t="str">
        <f t="shared" si="14"/>
        <v>J</v>
      </c>
      <c r="BL7" s="29" t="str">
        <f t="shared" si="15"/>
        <v>jeu.</v>
      </c>
      <c r="BM7" s="35">
        <v>4</v>
      </c>
      <c r="BN7" s="22"/>
      <c r="BO7" s="36"/>
      <c r="BP7" s="55"/>
      <c r="BQ7" s="36"/>
      <c r="BR7" s="29"/>
      <c r="BS7" s="29" t="str">
        <f t="shared" si="16"/>
        <v>S</v>
      </c>
      <c r="BT7" s="30" t="str">
        <f t="shared" si="17"/>
        <v>sam.</v>
      </c>
      <c r="BU7" s="29">
        <v>4</v>
      </c>
      <c r="BV7" s="22"/>
      <c r="BW7" s="30"/>
      <c r="BX7" s="30"/>
      <c r="BY7" s="30"/>
      <c r="BZ7" s="29"/>
      <c r="CA7" s="29" t="str">
        <f t="shared" si="18"/>
        <v>M</v>
      </c>
      <c r="CB7" s="29" t="str">
        <f t="shared" si="19"/>
        <v>mar.</v>
      </c>
      <c r="CC7" s="29">
        <v>4</v>
      </c>
      <c r="CD7" s="22"/>
      <c r="CE7" s="36"/>
      <c r="CF7" s="36"/>
      <c r="CG7" s="36"/>
      <c r="CH7" s="29"/>
      <c r="CI7" s="29" t="str">
        <f t="shared" si="20"/>
        <v>J</v>
      </c>
      <c r="CJ7" s="30" t="str">
        <f t="shared" si="21"/>
        <v>jeu.</v>
      </c>
      <c r="CK7" s="29">
        <v>4</v>
      </c>
      <c r="CL7" s="22"/>
      <c r="CM7" s="50"/>
      <c r="CN7" s="51"/>
      <c r="CO7" s="52"/>
      <c r="CP7" s="29"/>
      <c r="CQ7" s="29" t="str">
        <f t="shared" si="22"/>
        <v>D</v>
      </c>
      <c r="CR7" s="29" t="str">
        <f t="shared" si="23"/>
        <v>dim.</v>
      </c>
      <c r="CS7" s="29">
        <v>4</v>
      </c>
      <c r="CT7" s="22"/>
    </row>
    <row r="8" spans="1:98" s="28" customFormat="1" x14ac:dyDescent="0.25">
      <c r="A8" s="29"/>
      <c r="B8" s="29"/>
      <c r="C8" s="30"/>
      <c r="D8" s="30"/>
      <c r="E8" s="30"/>
      <c r="F8" s="29"/>
      <c r="G8" s="29" t="str">
        <f t="shared" si="0"/>
        <v>M</v>
      </c>
      <c r="H8" s="29" t="str">
        <f t="shared" si="1"/>
        <v>mar.</v>
      </c>
      <c r="I8" s="37">
        <v>5</v>
      </c>
      <c r="J8" s="22"/>
      <c r="K8" s="30"/>
      <c r="L8" s="35"/>
      <c r="M8" s="35"/>
      <c r="N8" s="31">
        <v>41</v>
      </c>
      <c r="O8" s="32" t="str">
        <f t="shared" si="2"/>
        <v>J</v>
      </c>
      <c r="P8" s="33" t="str">
        <f t="shared" si="3"/>
        <v>jeu.</v>
      </c>
      <c r="Q8" s="38">
        <v>5</v>
      </c>
      <c r="R8" s="22"/>
      <c r="S8" s="50"/>
      <c r="T8" s="54"/>
      <c r="U8" s="53"/>
      <c r="V8" s="31"/>
      <c r="W8" s="32" t="str">
        <f t="shared" si="4"/>
        <v>D</v>
      </c>
      <c r="X8" s="34" t="str">
        <f t="shared" si="5"/>
        <v>dim.</v>
      </c>
      <c r="Y8" s="37">
        <v>5</v>
      </c>
      <c r="Z8" s="22"/>
      <c r="AA8" s="30"/>
      <c r="AB8" s="30"/>
      <c r="AC8" s="30"/>
      <c r="AD8" s="29"/>
      <c r="AE8" s="29" t="str">
        <f t="shared" si="6"/>
        <v>M</v>
      </c>
      <c r="AF8" s="29" t="str">
        <f t="shared" si="7"/>
        <v>mar.</v>
      </c>
      <c r="AG8" s="38">
        <v>5</v>
      </c>
      <c r="AH8" s="22"/>
      <c r="AI8" s="50"/>
      <c r="AJ8" s="51"/>
      <c r="AK8" s="52"/>
      <c r="AL8" s="29"/>
      <c r="AM8" s="29" t="str">
        <f t="shared" si="8"/>
        <v>V</v>
      </c>
      <c r="AN8" s="30" t="str">
        <f t="shared" si="9"/>
        <v>ven.</v>
      </c>
      <c r="AO8" s="37">
        <v>5</v>
      </c>
      <c r="AP8" s="22"/>
      <c r="AQ8" s="30"/>
      <c r="AR8" s="30"/>
      <c r="AS8" s="30"/>
      <c r="AT8" s="29"/>
      <c r="AU8" s="29" t="str">
        <f t="shared" si="10"/>
        <v>L</v>
      </c>
      <c r="AV8" s="29" t="str">
        <f t="shared" si="11"/>
        <v>lun.</v>
      </c>
      <c r="AW8" s="37">
        <v>5</v>
      </c>
      <c r="AX8" s="22"/>
      <c r="AY8" s="30"/>
      <c r="AZ8" s="51"/>
      <c r="BA8" s="30"/>
      <c r="BB8" s="29"/>
      <c r="BC8" s="29" t="str">
        <f t="shared" si="12"/>
        <v>M</v>
      </c>
      <c r="BD8" s="29" t="str">
        <f t="shared" si="13"/>
        <v>mar.</v>
      </c>
      <c r="BE8" s="37">
        <v>5</v>
      </c>
      <c r="BF8" s="22"/>
      <c r="BG8" s="30"/>
      <c r="BH8" s="39"/>
      <c r="BI8" s="39"/>
      <c r="BJ8" s="37">
        <v>14</v>
      </c>
      <c r="BK8" s="29" t="str">
        <f t="shared" si="14"/>
        <v>V</v>
      </c>
      <c r="BL8" s="29" t="str">
        <f t="shared" si="15"/>
        <v>ven.</v>
      </c>
      <c r="BM8" s="39">
        <v>5</v>
      </c>
      <c r="BN8" s="22"/>
      <c r="BO8" s="30"/>
      <c r="BP8" s="51"/>
      <c r="BQ8" s="30"/>
      <c r="BR8" s="29"/>
      <c r="BS8" s="29" t="str">
        <f t="shared" si="16"/>
        <v>D</v>
      </c>
      <c r="BT8" s="30" t="str">
        <f t="shared" si="17"/>
        <v>dim.</v>
      </c>
      <c r="BU8" s="37">
        <v>5</v>
      </c>
      <c r="BV8" s="22"/>
      <c r="BW8" s="30"/>
      <c r="BX8" s="30"/>
      <c r="BY8" s="30"/>
      <c r="BZ8" s="29"/>
      <c r="CA8" s="29" t="str">
        <f t="shared" si="18"/>
        <v>M</v>
      </c>
      <c r="CB8" s="29" t="str">
        <f t="shared" si="19"/>
        <v>mer.</v>
      </c>
      <c r="CC8" s="39">
        <v>5</v>
      </c>
      <c r="CD8" s="22"/>
      <c r="CE8" s="30"/>
      <c r="CF8" s="30"/>
      <c r="CG8" s="30"/>
      <c r="CH8" s="29">
        <v>27</v>
      </c>
      <c r="CI8" s="29" t="str">
        <f t="shared" si="20"/>
        <v>V</v>
      </c>
      <c r="CJ8" s="30" t="str">
        <f t="shared" si="21"/>
        <v>ven.</v>
      </c>
      <c r="CK8" s="37">
        <v>5</v>
      </c>
      <c r="CL8" s="22"/>
      <c r="CM8" s="50"/>
      <c r="CN8" s="51"/>
      <c r="CO8" s="52"/>
      <c r="CP8" s="29"/>
      <c r="CQ8" s="29" t="str">
        <f t="shared" si="22"/>
        <v>L</v>
      </c>
      <c r="CR8" s="29" t="str">
        <f t="shared" si="23"/>
        <v>lun.</v>
      </c>
      <c r="CS8" s="39">
        <v>5</v>
      </c>
      <c r="CT8" s="22"/>
    </row>
    <row r="9" spans="1:98" s="28" customFormat="1" ht="30" x14ac:dyDescent="0.25">
      <c r="A9" s="29"/>
      <c r="B9" s="29"/>
      <c r="C9" s="30"/>
      <c r="D9" s="30"/>
      <c r="E9" s="30"/>
      <c r="F9" s="29"/>
      <c r="G9" s="29" t="str">
        <f t="shared" si="0"/>
        <v>M</v>
      </c>
      <c r="H9" s="29" t="str">
        <f t="shared" si="1"/>
        <v>mer.</v>
      </c>
      <c r="I9" s="29">
        <v>6</v>
      </c>
      <c r="J9" s="22"/>
      <c r="K9" s="30"/>
      <c r="L9" s="35"/>
      <c r="M9" s="35"/>
      <c r="N9" s="31"/>
      <c r="O9" s="32" t="str">
        <f t="shared" si="2"/>
        <v>V</v>
      </c>
      <c r="P9" s="33" t="str">
        <f t="shared" si="3"/>
        <v>ven.</v>
      </c>
      <c r="Q9" s="30">
        <v>6</v>
      </c>
      <c r="R9" s="22"/>
      <c r="S9" s="30"/>
      <c r="T9" s="35"/>
      <c r="U9" s="35"/>
      <c r="V9" s="31"/>
      <c r="W9" s="32" t="str">
        <f t="shared" si="4"/>
        <v>L</v>
      </c>
      <c r="X9" s="34" t="str">
        <f t="shared" si="5"/>
        <v>lun.</v>
      </c>
      <c r="Y9" s="29">
        <v>6</v>
      </c>
      <c r="Z9" s="22"/>
      <c r="AA9" s="30"/>
      <c r="AB9" s="30"/>
      <c r="AC9" s="30"/>
      <c r="AD9" s="29"/>
      <c r="AE9" s="29" t="str">
        <f t="shared" si="6"/>
        <v>M</v>
      </c>
      <c r="AF9" s="29" t="str">
        <f t="shared" si="7"/>
        <v>mer.</v>
      </c>
      <c r="AG9" s="30">
        <v>6</v>
      </c>
      <c r="AH9" s="59" t="s">
        <v>129</v>
      </c>
      <c r="AI9" s="50"/>
      <c r="AJ9" s="51"/>
      <c r="AK9" s="52"/>
      <c r="AL9" s="29"/>
      <c r="AM9" s="29" t="str">
        <f t="shared" si="8"/>
        <v>S</v>
      </c>
      <c r="AN9" s="30" t="str">
        <f t="shared" si="9"/>
        <v>sam.</v>
      </c>
      <c r="AO9" s="29">
        <v>6</v>
      </c>
      <c r="AP9" s="22"/>
      <c r="AQ9" s="30"/>
      <c r="AR9" s="30"/>
      <c r="AS9" s="30"/>
      <c r="AT9" s="29"/>
      <c r="AU9" s="29" t="str">
        <f t="shared" si="10"/>
        <v>M</v>
      </c>
      <c r="AV9" s="29" t="str">
        <f t="shared" si="11"/>
        <v>mar.</v>
      </c>
      <c r="AW9" s="30">
        <v>6</v>
      </c>
      <c r="AX9" s="22"/>
      <c r="AY9" s="30"/>
      <c r="AZ9" s="51"/>
      <c r="BA9" s="30"/>
      <c r="BB9" s="29"/>
      <c r="BC9" s="29" t="str">
        <f t="shared" si="12"/>
        <v>M</v>
      </c>
      <c r="BD9" s="29" t="str">
        <f t="shared" si="13"/>
        <v>mer.</v>
      </c>
      <c r="BE9" s="30">
        <v>6</v>
      </c>
      <c r="BF9" s="22"/>
      <c r="BG9" s="30"/>
      <c r="BH9" s="30"/>
      <c r="BI9" s="52"/>
      <c r="BJ9" s="29"/>
      <c r="BK9" s="29" t="str">
        <f t="shared" si="14"/>
        <v>S</v>
      </c>
      <c r="BL9" s="29" t="str">
        <f t="shared" si="15"/>
        <v>sam.</v>
      </c>
      <c r="BM9" s="29">
        <v>6</v>
      </c>
      <c r="BN9" s="22"/>
      <c r="BO9" s="30"/>
      <c r="BP9" s="30"/>
      <c r="BQ9" s="30"/>
      <c r="BR9" s="29"/>
      <c r="BS9" s="29" t="str">
        <f t="shared" si="16"/>
        <v>L</v>
      </c>
      <c r="BT9" s="30" t="str">
        <f t="shared" si="17"/>
        <v>lun.</v>
      </c>
      <c r="BU9" s="29">
        <v>6</v>
      </c>
      <c r="BV9" s="22"/>
      <c r="BW9" s="30"/>
      <c r="BX9" s="30"/>
      <c r="BY9" s="30"/>
      <c r="BZ9" s="29"/>
      <c r="CA9" s="29" t="str">
        <f t="shared" si="18"/>
        <v>J</v>
      </c>
      <c r="CB9" s="29" t="str">
        <f t="shared" si="19"/>
        <v>jeu.</v>
      </c>
      <c r="CC9" s="30">
        <v>6</v>
      </c>
      <c r="CD9" s="22"/>
      <c r="CE9" s="50"/>
      <c r="CF9" s="51"/>
      <c r="CG9" s="52"/>
      <c r="CH9" s="29"/>
      <c r="CI9" s="29" t="str">
        <f t="shared" si="20"/>
        <v>S</v>
      </c>
      <c r="CJ9" s="30" t="str">
        <f t="shared" si="21"/>
        <v>sam.</v>
      </c>
      <c r="CK9" s="29">
        <v>6</v>
      </c>
      <c r="CL9" s="22"/>
      <c r="CM9" s="50"/>
      <c r="CN9" s="51"/>
      <c r="CO9" s="52"/>
      <c r="CP9" s="29"/>
      <c r="CQ9" s="29" t="str">
        <f t="shared" si="22"/>
        <v>M</v>
      </c>
      <c r="CR9" s="29" t="str">
        <f t="shared" si="23"/>
        <v>mar.</v>
      </c>
      <c r="CS9" s="30">
        <v>6</v>
      </c>
      <c r="CT9" s="22"/>
    </row>
    <row r="10" spans="1:98" s="28" customFormat="1" ht="30" x14ac:dyDescent="0.25">
      <c r="A10" s="29"/>
      <c r="B10" s="29"/>
      <c r="C10" s="30"/>
      <c r="D10" s="30"/>
      <c r="E10" s="30"/>
      <c r="F10" s="29">
        <v>37</v>
      </c>
      <c r="G10" s="29" t="str">
        <f t="shared" si="0"/>
        <v>J</v>
      </c>
      <c r="H10" s="29" t="str">
        <f t="shared" si="1"/>
        <v>jeu.</v>
      </c>
      <c r="I10" s="35">
        <v>7</v>
      </c>
      <c r="J10" s="22"/>
      <c r="K10" s="30"/>
      <c r="L10" s="35"/>
      <c r="M10" s="35"/>
      <c r="N10" s="31"/>
      <c r="O10" s="32" t="str">
        <f t="shared" si="2"/>
        <v>S</v>
      </c>
      <c r="P10" s="33" t="str">
        <f t="shared" si="3"/>
        <v>sam.</v>
      </c>
      <c r="Q10" s="29">
        <v>7</v>
      </c>
      <c r="R10" s="22"/>
      <c r="S10" s="30"/>
      <c r="T10" s="35"/>
      <c r="U10" s="35"/>
      <c r="V10" s="31"/>
      <c r="W10" s="32" t="str">
        <f t="shared" si="4"/>
        <v>M</v>
      </c>
      <c r="X10" s="34" t="str">
        <f t="shared" si="5"/>
        <v>mar.</v>
      </c>
      <c r="Y10" s="35">
        <v>7</v>
      </c>
      <c r="Z10" s="22"/>
      <c r="AA10" s="30"/>
      <c r="AB10" s="30"/>
      <c r="AC10" s="30"/>
      <c r="AD10" s="29">
        <v>50</v>
      </c>
      <c r="AE10" s="29" t="str">
        <f t="shared" si="6"/>
        <v>J</v>
      </c>
      <c r="AF10" s="29" t="str">
        <f t="shared" si="7"/>
        <v>jeu.</v>
      </c>
      <c r="AG10" s="29">
        <v>7</v>
      </c>
      <c r="AH10" s="22"/>
      <c r="AI10" s="50"/>
      <c r="AJ10" s="51"/>
      <c r="AK10" s="52"/>
      <c r="AL10" s="29"/>
      <c r="AM10" s="29" t="str">
        <f t="shared" si="8"/>
        <v>D</v>
      </c>
      <c r="AN10" s="30" t="str">
        <f t="shared" si="9"/>
        <v>dim.</v>
      </c>
      <c r="AO10" s="29">
        <v>7</v>
      </c>
      <c r="AP10" s="22"/>
      <c r="AQ10" s="30"/>
      <c r="AR10" s="30"/>
      <c r="AS10" s="30"/>
      <c r="AT10" s="29"/>
      <c r="AU10" s="29" t="str">
        <f t="shared" si="10"/>
        <v>M</v>
      </c>
      <c r="AV10" s="29" t="str">
        <f t="shared" si="11"/>
        <v>mer.</v>
      </c>
      <c r="AW10" s="30">
        <v>7</v>
      </c>
      <c r="AX10" s="59" t="s">
        <v>130</v>
      </c>
      <c r="AY10" s="30"/>
      <c r="AZ10" s="51"/>
      <c r="BA10" s="30"/>
      <c r="BB10" s="29"/>
      <c r="BC10" s="29" t="str">
        <f t="shared" si="12"/>
        <v>J</v>
      </c>
      <c r="BD10" s="29" t="str">
        <f t="shared" si="13"/>
        <v>jeu.</v>
      </c>
      <c r="BE10" s="30">
        <v>7</v>
      </c>
      <c r="BF10" s="22"/>
      <c r="BG10" s="30"/>
      <c r="BH10" s="30"/>
      <c r="BI10" s="52"/>
      <c r="BJ10" s="29"/>
      <c r="BK10" s="29" t="str">
        <f t="shared" si="14"/>
        <v>D</v>
      </c>
      <c r="BL10" s="29" t="str">
        <f t="shared" si="15"/>
        <v>dim.</v>
      </c>
      <c r="BM10" s="29">
        <v>7</v>
      </c>
      <c r="BN10" s="22"/>
      <c r="BO10" s="30"/>
      <c r="BP10" s="30"/>
      <c r="BQ10" s="30"/>
      <c r="BR10" s="29"/>
      <c r="BS10" s="29" t="str">
        <f t="shared" si="16"/>
        <v>M</v>
      </c>
      <c r="BT10" s="30" t="str">
        <f t="shared" si="17"/>
        <v>mar.</v>
      </c>
      <c r="BU10" s="29">
        <v>7</v>
      </c>
      <c r="BV10" s="22"/>
      <c r="BW10" s="30"/>
      <c r="BX10" s="30"/>
      <c r="BY10" s="30"/>
      <c r="BZ10" s="29">
        <v>23</v>
      </c>
      <c r="CA10" s="29" t="str">
        <f t="shared" si="18"/>
        <v>V</v>
      </c>
      <c r="CB10" s="29" t="str">
        <f t="shared" si="19"/>
        <v>ven.</v>
      </c>
      <c r="CC10" s="29">
        <v>7</v>
      </c>
      <c r="CD10" s="22"/>
      <c r="CE10" s="50"/>
      <c r="CF10" s="51"/>
      <c r="CG10" s="52"/>
      <c r="CH10" s="29"/>
      <c r="CI10" s="29" t="str">
        <f t="shared" si="20"/>
        <v>D</v>
      </c>
      <c r="CJ10" s="30" t="str">
        <f t="shared" si="21"/>
        <v>dim.</v>
      </c>
      <c r="CK10" s="29">
        <v>7</v>
      </c>
      <c r="CL10" s="22"/>
      <c r="CM10" s="50"/>
      <c r="CN10" s="51"/>
      <c r="CO10" s="52"/>
      <c r="CP10" s="29"/>
      <c r="CQ10" s="29" t="str">
        <f t="shared" si="22"/>
        <v>M</v>
      </c>
      <c r="CR10" s="29" t="str">
        <f t="shared" si="23"/>
        <v>mer.</v>
      </c>
      <c r="CS10" s="29">
        <v>7</v>
      </c>
      <c r="CT10" s="22"/>
    </row>
    <row r="11" spans="1:98" s="28" customFormat="1" ht="29.1" customHeight="1" x14ac:dyDescent="0.25">
      <c r="A11" s="29"/>
      <c r="B11" s="29"/>
      <c r="C11" s="30"/>
      <c r="D11" s="30"/>
      <c r="E11" s="30"/>
      <c r="F11" s="29"/>
      <c r="G11" s="29" t="str">
        <f t="shared" si="0"/>
        <v>V</v>
      </c>
      <c r="H11" s="29" t="str">
        <f t="shared" si="1"/>
        <v>ven.</v>
      </c>
      <c r="I11" s="35">
        <v>8</v>
      </c>
      <c r="J11" s="22"/>
      <c r="K11" s="30"/>
      <c r="L11" s="35"/>
      <c r="M11" s="35"/>
      <c r="N11" s="31"/>
      <c r="O11" s="32" t="str">
        <f t="shared" si="2"/>
        <v>D</v>
      </c>
      <c r="P11" s="33" t="str">
        <f t="shared" si="3"/>
        <v>dim.</v>
      </c>
      <c r="Q11" s="29">
        <v>8</v>
      </c>
      <c r="R11" s="22"/>
      <c r="S11" s="30"/>
      <c r="T11" s="35"/>
      <c r="U11" s="35"/>
      <c r="V11" s="31"/>
      <c r="W11" s="32" t="str">
        <f t="shared" si="4"/>
        <v>M</v>
      </c>
      <c r="X11" s="34" t="str">
        <f t="shared" si="5"/>
        <v>mer.</v>
      </c>
      <c r="Y11" s="35">
        <v>8</v>
      </c>
      <c r="Z11" s="59" t="s">
        <v>131</v>
      </c>
      <c r="AA11" s="30"/>
      <c r="AB11" s="30"/>
      <c r="AC11" s="30"/>
      <c r="AD11" s="29"/>
      <c r="AE11" s="29" t="str">
        <f t="shared" si="6"/>
        <v>V</v>
      </c>
      <c r="AF11" s="29" t="str">
        <f t="shared" si="7"/>
        <v>ven.</v>
      </c>
      <c r="AG11" s="29">
        <v>8</v>
      </c>
      <c r="AH11" s="22"/>
      <c r="AI11" s="30"/>
      <c r="AJ11" s="30"/>
      <c r="AK11" s="30"/>
      <c r="AL11" s="29"/>
      <c r="AM11" s="29" t="str">
        <f t="shared" si="8"/>
        <v>L</v>
      </c>
      <c r="AN11" s="30" t="str">
        <f t="shared" si="9"/>
        <v>lun.</v>
      </c>
      <c r="AO11" s="29">
        <v>8</v>
      </c>
      <c r="AP11" s="22"/>
      <c r="AQ11" s="30"/>
      <c r="AR11" s="30"/>
      <c r="AS11" s="30"/>
      <c r="AT11" s="29">
        <v>6</v>
      </c>
      <c r="AU11" s="29" t="str">
        <f t="shared" si="10"/>
        <v>J</v>
      </c>
      <c r="AV11" s="29" t="str">
        <f t="shared" si="11"/>
        <v>jeu.</v>
      </c>
      <c r="AW11" s="29">
        <v>8</v>
      </c>
      <c r="AX11" s="22"/>
      <c r="AY11" s="30"/>
      <c r="AZ11" s="51"/>
      <c r="BA11" s="30"/>
      <c r="BB11" s="29">
        <v>10</v>
      </c>
      <c r="BC11" s="29" t="str">
        <f t="shared" si="12"/>
        <v>V</v>
      </c>
      <c r="BD11" s="29" t="str">
        <f t="shared" si="13"/>
        <v>ven.</v>
      </c>
      <c r="BE11" s="29">
        <v>8</v>
      </c>
      <c r="BF11" s="22"/>
      <c r="BG11" s="30"/>
      <c r="BH11" s="30"/>
      <c r="BI11" s="52"/>
      <c r="BJ11" s="29"/>
      <c r="BK11" s="29" t="str">
        <f t="shared" si="14"/>
        <v>L</v>
      </c>
      <c r="BL11" s="29" t="str">
        <f t="shared" si="15"/>
        <v>lun.</v>
      </c>
      <c r="BM11" s="29">
        <v>8</v>
      </c>
      <c r="BN11" s="22"/>
      <c r="BO11" s="30"/>
      <c r="BP11" s="30"/>
      <c r="BQ11" s="30"/>
      <c r="BR11" s="29"/>
      <c r="BS11" s="29" t="str">
        <f t="shared" si="16"/>
        <v>M</v>
      </c>
      <c r="BT11" s="30" t="str">
        <f t="shared" si="17"/>
        <v>mer.</v>
      </c>
      <c r="BU11" s="30">
        <v>8</v>
      </c>
      <c r="BV11" s="61" t="s">
        <v>127</v>
      </c>
      <c r="BW11" s="30"/>
      <c r="BX11" s="30"/>
      <c r="BY11" s="30"/>
      <c r="BZ11" s="29"/>
      <c r="CA11" s="29" t="str">
        <f t="shared" si="18"/>
        <v>S</v>
      </c>
      <c r="CB11" s="29" t="str">
        <f t="shared" si="19"/>
        <v>sam.</v>
      </c>
      <c r="CC11" s="29">
        <v>8</v>
      </c>
      <c r="CD11" s="22"/>
      <c r="CE11" s="50"/>
      <c r="CF11" s="51"/>
      <c r="CG11" s="52"/>
      <c r="CH11" s="29"/>
      <c r="CI11" s="29" t="str">
        <f t="shared" si="20"/>
        <v>L</v>
      </c>
      <c r="CJ11" s="30" t="str">
        <f t="shared" si="21"/>
        <v>lun.</v>
      </c>
      <c r="CK11" s="30">
        <v>8</v>
      </c>
      <c r="CL11" s="22"/>
      <c r="CM11" s="50"/>
      <c r="CN11" s="51"/>
      <c r="CO11" s="52"/>
      <c r="CP11" s="29"/>
      <c r="CQ11" s="29" t="str">
        <f t="shared" si="22"/>
        <v>J</v>
      </c>
      <c r="CR11" s="29" t="str">
        <f t="shared" si="23"/>
        <v>jeu.</v>
      </c>
      <c r="CS11" s="29">
        <v>8</v>
      </c>
      <c r="CT11" s="22"/>
    </row>
    <row r="12" spans="1:98" s="28" customFormat="1" x14ac:dyDescent="0.25">
      <c r="A12" s="29"/>
      <c r="B12" s="29"/>
      <c r="C12" s="30"/>
      <c r="D12" s="30"/>
      <c r="E12" s="30"/>
      <c r="F12" s="29"/>
      <c r="G12" s="29" t="str">
        <f t="shared" si="0"/>
        <v>S</v>
      </c>
      <c r="H12" s="29" t="str">
        <f t="shared" si="1"/>
        <v>sam.</v>
      </c>
      <c r="I12" s="29">
        <v>9</v>
      </c>
      <c r="J12" s="22"/>
      <c r="K12" s="30"/>
      <c r="L12" s="35"/>
      <c r="M12" s="35"/>
      <c r="N12" s="31"/>
      <c r="O12" s="32" t="str">
        <f t="shared" si="2"/>
        <v>L</v>
      </c>
      <c r="P12" s="33" t="str">
        <f t="shared" si="3"/>
        <v>lun.</v>
      </c>
      <c r="Q12" s="29">
        <v>9</v>
      </c>
      <c r="R12" s="22"/>
      <c r="S12" s="30"/>
      <c r="T12" s="35"/>
      <c r="U12" s="35"/>
      <c r="V12" s="31">
        <v>46</v>
      </c>
      <c r="W12" s="32" t="str">
        <f t="shared" si="4"/>
        <v>J</v>
      </c>
      <c r="X12" s="34" t="str">
        <f t="shared" si="5"/>
        <v>jeu.</v>
      </c>
      <c r="Y12" s="29">
        <v>9</v>
      </c>
      <c r="Z12" s="22"/>
      <c r="AA12" s="30"/>
      <c r="AB12" s="30"/>
      <c r="AC12" s="30"/>
      <c r="AD12" s="29"/>
      <c r="AE12" s="29" t="str">
        <f t="shared" si="6"/>
        <v>S</v>
      </c>
      <c r="AF12" s="29" t="str">
        <f t="shared" si="7"/>
        <v>sam.</v>
      </c>
      <c r="AG12" s="29">
        <v>9</v>
      </c>
      <c r="AI12" s="30"/>
      <c r="AJ12" s="30"/>
      <c r="AK12" s="30"/>
      <c r="AL12" s="29"/>
      <c r="AM12" s="29" t="str">
        <f t="shared" si="8"/>
        <v>M</v>
      </c>
      <c r="AN12" s="30" t="str">
        <f t="shared" si="9"/>
        <v>mar.</v>
      </c>
      <c r="AO12" s="30">
        <v>9</v>
      </c>
      <c r="AP12" s="22"/>
      <c r="AQ12" s="30"/>
      <c r="AR12" s="30"/>
      <c r="AS12" s="30"/>
      <c r="AT12" s="29"/>
      <c r="AU12" s="29" t="str">
        <f t="shared" si="10"/>
        <v>V</v>
      </c>
      <c r="AV12" s="29" t="str">
        <f t="shared" si="11"/>
        <v>ven.</v>
      </c>
      <c r="AW12" s="29">
        <v>9</v>
      </c>
      <c r="AX12" s="22"/>
      <c r="AY12" s="30"/>
      <c r="AZ12" s="51"/>
      <c r="BA12" s="30"/>
      <c r="BB12" s="29"/>
      <c r="BC12" s="29" t="str">
        <f t="shared" si="12"/>
        <v>S</v>
      </c>
      <c r="BD12" s="29" t="str">
        <f t="shared" si="13"/>
        <v>sam.</v>
      </c>
      <c r="BE12" s="29">
        <v>9</v>
      </c>
      <c r="BF12" s="22"/>
      <c r="BG12" s="30"/>
      <c r="BH12" s="30"/>
      <c r="BI12" s="52"/>
      <c r="BJ12" s="29"/>
      <c r="BK12" s="29" t="str">
        <f t="shared" si="14"/>
        <v>M</v>
      </c>
      <c r="BL12" s="29" t="str">
        <f t="shared" si="15"/>
        <v>mar.</v>
      </c>
      <c r="BM12" s="29">
        <v>9</v>
      </c>
      <c r="BN12" s="22"/>
      <c r="BO12" s="30"/>
      <c r="BP12" s="30"/>
      <c r="BQ12" s="30"/>
      <c r="BR12" s="29"/>
      <c r="BS12" s="29" t="str">
        <f t="shared" si="16"/>
        <v>J</v>
      </c>
      <c r="BT12" s="30" t="str">
        <f t="shared" si="17"/>
        <v>jeu.</v>
      </c>
      <c r="BU12" s="30">
        <v>9</v>
      </c>
      <c r="BV12" s="61" t="s">
        <v>127</v>
      </c>
      <c r="BW12" s="30"/>
      <c r="BX12" s="30"/>
      <c r="BY12" s="30"/>
      <c r="BZ12" s="29"/>
      <c r="CA12" s="29" t="str">
        <f t="shared" si="18"/>
        <v>D</v>
      </c>
      <c r="CB12" s="29" t="str">
        <f t="shared" si="19"/>
        <v>dim.</v>
      </c>
      <c r="CC12" s="29">
        <v>9</v>
      </c>
      <c r="CD12" s="22"/>
      <c r="CE12" s="50"/>
      <c r="CF12" s="51"/>
      <c r="CG12" s="52"/>
      <c r="CH12" s="29"/>
      <c r="CI12" s="29" t="str">
        <f t="shared" si="20"/>
        <v>M</v>
      </c>
      <c r="CJ12" s="30" t="str">
        <f t="shared" si="21"/>
        <v>mar.</v>
      </c>
      <c r="CK12" s="30">
        <v>9</v>
      </c>
      <c r="CL12" s="22"/>
      <c r="CM12" s="50"/>
      <c r="CN12" s="51"/>
      <c r="CO12" s="52"/>
      <c r="CP12" s="29">
        <v>32</v>
      </c>
      <c r="CQ12" s="29" t="str">
        <f t="shared" si="22"/>
        <v>V</v>
      </c>
      <c r="CR12" s="29" t="str">
        <f t="shared" si="23"/>
        <v>ven.</v>
      </c>
      <c r="CS12" s="29">
        <v>9</v>
      </c>
      <c r="CT12" s="22"/>
    </row>
    <row r="13" spans="1:98" s="28" customFormat="1" ht="30" x14ac:dyDescent="0.25">
      <c r="A13" s="29"/>
      <c r="B13" s="29"/>
      <c r="C13" s="30"/>
      <c r="D13" s="30"/>
      <c r="E13" s="30"/>
      <c r="F13" s="29"/>
      <c r="G13" s="29" t="str">
        <f t="shared" si="0"/>
        <v>D</v>
      </c>
      <c r="H13" s="29" t="str">
        <f t="shared" si="1"/>
        <v>dim.</v>
      </c>
      <c r="I13" s="29">
        <v>10</v>
      </c>
      <c r="J13" s="22"/>
      <c r="K13" s="30"/>
      <c r="L13" s="35"/>
      <c r="M13" s="35"/>
      <c r="N13" s="31"/>
      <c r="O13" s="32" t="str">
        <f t="shared" si="2"/>
        <v>M</v>
      </c>
      <c r="P13" s="33" t="str">
        <f t="shared" si="3"/>
        <v>mar.</v>
      </c>
      <c r="Q13" s="29">
        <v>10</v>
      </c>
      <c r="R13" s="22"/>
      <c r="S13" s="30"/>
      <c r="T13" s="35"/>
      <c r="U13" s="35"/>
      <c r="V13" s="31"/>
      <c r="W13" s="32" t="str">
        <f t="shared" si="4"/>
        <v>V</v>
      </c>
      <c r="X13" s="34" t="str">
        <f t="shared" si="5"/>
        <v>ven.</v>
      </c>
      <c r="Y13" s="29">
        <v>10</v>
      </c>
      <c r="Z13" s="22"/>
      <c r="AA13" s="30"/>
      <c r="AB13" s="30"/>
      <c r="AC13" s="30"/>
      <c r="AD13" s="29"/>
      <c r="AE13" s="29" t="str">
        <f t="shared" si="6"/>
        <v>D</v>
      </c>
      <c r="AF13" s="29" t="str">
        <f t="shared" si="7"/>
        <v>dim.</v>
      </c>
      <c r="AG13" s="29">
        <v>10</v>
      </c>
      <c r="AH13" s="22"/>
      <c r="AI13" s="30"/>
      <c r="AJ13" s="30"/>
      <c r="AK13" s="30"/>
      <c r="AL13" s="29"/>
      <c r="AM13" s="29" t="str">
        <f t="shared" si="8"/>
        <v>M</v>
      </c>
      <c r="AN13" s="30" t="str">
        <f t="shared" si="9"/>
        <v>mer.</v>
      </c>
      <c r="AO13" s="30">
        <v>10</v>
      </c>
      <c r="AP13" s="59" t="s">
        <v>149</v>
      </c>
      <c r="AQ13" s="30"/>
      <c r="AR13" s="30"/>
      <c r="AS13" s="52"/>
      <c r="AT13" s="29"/>
      <c r="AU13" s="29" t="str">
        <f t="shared" si="10"/>
        <v>S</v>
      </c>
      <c r="AV13" s="29" t="str">
        <f t="shared" si="11"/>
        <v>sam.</v>
      </c>
      <c r="AW13" s="29">
        <v>10</v>
      </c>
      <c r="AX13" s="22"/>
      <c r="AY13" s="30"/>
      <c r="AZ13" s="51"/>
      <c r="BA13" s="30"/>
      <c r="BB13" s="29"/>
      <c r="BC13" s="29" t="str">
        <f t="shared" si="12"/>
        <v>D</v>
      </c>
      <c r="BD13" s="29" t="str">
        <f t="shared" si="13"/>
        <v>dim.</v>
      </c>
      <c r="BE13" s="29">
        <v>10</v>
      </c>
      <c r="BF13" s="22"/>
      <c r="BG13" s="30"/>
      <c r="BH13" s="30"/>
      <c r="BI13" s="52"/>
      <c r="BJ13" s="29"/>
      <c r="BK13" s="29" t="str">
        <f t="shared" si="14"/>
        <v>M</v>
      </c>
      <c r="BL13" s="29" t="str">
        <f t="shared" si="15"/>
        <v>mer.</v>
      </c>
      <c r="BM13" s="30">
        <v>10</v>
      </c>
      <c r="BN13" s="22"/>
      <c r="BO13" s="30"/>
      <c r="BP13" s="30"/>
      <c r="BQ13" s="30"/>
      <c r="BR13" s="29">
        <v>19</v>
      </c>
      <c r="BS13" s="29" t="str">
        <f t="shared" si="16"/>
        <v>V</v>
      </c>
      <c r="BT13" s="30" t="str">
        <f t="shared" si="17"/>
        <v>ven.</v>
      </c>
      <c r="BU13" s="29">
        <v>10</v>
      </c>
      <c r="BV13" s="22"/>
      <c r="BW13" s="30"/>
      <c r="BX13" s="30"/>
      <c r="BY13" s="30"/>
      <c r="BZ13" s="29"/>
      <c r="CA13" s="29" t="str">
        <f t="shared" si="18"/>
        <v>L</v>
      </c>
      <c r="CB13" s="29" t="str">
        <f t="shared" si="19"/>
        <v>lun.</v>
      </c>
      <c r="CC13" s="29">
        <v>10</v>
      </c>
      <c r="CD13" s="22"/>
      <c r="CE13" s="50"/>
      <c r="CF13" s="51"/>
      <c r="CG13" s="52"/>
      <c r="CH13" s="29"/>
      <c r="CI13" s="29" t="str">
        <f t="shared" si="20"/>
        <v>M</v>
      </c>
      <c r="CJ13" s="30" t="str">
        <f t="shared" si="21"/>
        <v>mer.</v>
      </c>
      <c r="CK13" s="29">
        <v>10</v>
      </c>
      <c r="CL13" s="22"/>
      <c r="CM13" s="50"/>
      <c r="CN13" s="51"/>
      <c r="CO13" s="52"/>
      <c r="CP13" s="29"/>
      <c r="CQ13" s="29" t="str">
        <f t="shared" si="22"/>
        <v>S</v>
      </c>
      <c r="CR13" s="29" t="str">
        <f t="shared" si="23"/>
        <v>sam.</v>
      </c>
      <c r="CS13" s="29">
        <v>10</v>
      </c>
      <c r="CT13" s="22"/>
    </row>
    <row r="14" spans="1:98" s="28" customFormat="1" ht="30" x14ac:dyDescent="0.25">
      <c r="A14" s="29"/>
      <c r="B14" s="29"/>
      <c r="C14" s="30"/>
      <c r="D14" s="30"/>
      <c r="E14" s="30"/>
      <c r="F14" s="29"/>
      <c r="G14" s="29" t="str">
        <f t="shared" si="0"/>
        <v>L</v>
      </c>
      <c r="H14" s="29" t="str">
        <f t="shared" si="1"/>
        <v>lun.</v>
      </c>
      <c r="I14" s="30">
        <v>11</v>
      </c>
      <c r="J14" s="22"/>
      <c r="K14" s="30"/>
      <c r="L14" s="35"/>
      <c r="M14" s="35"/>
      <c r="N14" s="31"/>
      <c r="O14" s="32" t="str">
        <f t="shared" si="2"/>
        <v>M</v>
      </c>
      <c r="P14" s="33" t="str">
        <f t="shared" si="3"/>
        <v>mer.</v>
      </c>
      <c r="Q14" s="29">
        <v>11</v>
      </c>
      <c r="R14" s="59" t="s">
        <v>132</v>
      </c>
      <c r="S14" s="30"/>
      <c r="T14" s="35"/>
      <c r="U14" s="35"/>
      <c r="V14" s="31"/>
      <c r="W14" s="32" t="str">
        <f t="shared" si="4"/>
        <v>S</v>
      </c>
      <c r="X14" s="34" t="str">
        <f t="shared" si="5"/>
        <v>sam.</v>
      </c>
      <c r="Y14" s="30">
        <v>11</v>
      </c>
      <c r="Z14" s="61" t="s">
        <v>127</v>
      </c>
      <c r="AA14" s="30"/>
      <c r="AB14" s="30"/>
      <c r="AC14" s="30"/>
      <c r="AD14" s="29"/>
      <c r="AE14" s="29" t="str">
        <f t="shared" si="6"/>
        <v>L</v>
      </c>
      <c r="AF14" s="29" t="str">
        <f t="shared" si="7"/>
        <v>lun.</v>
      </c>
      <c r="AG14" s="29">
        <v>11</v>
      </c>
      <c r="AH14" s="22"/>
      <c r="AI14" s="30"/>
      <c r="AJ14" s="30"/>
      <c r="AK14" s="30"/>
      <c r="AL14" s="29">
        <v>2</v>
      </c>
      <c r="AM14" s="29" t="str">
        <f t="shared" si="8"/>
        <v>J</v>
      </c>
      <c r="AN14" s="30" t="str">
        <f t="shared" si="9"/>
        <v>jeu.</v>
      </c>
      <c r="AO14" s="29">
        <v>11</v>
      </c>
      <c r="AP14" s="22"/>
      <c r="AQ14" s="30"/>
      <c r="AR14" s="30"/>
      <c r="AS14" s="52"/>
      <c r="AT14" s="29"/>
      <c r="AU14" s="29" t="str">
        <f t="shared" si="10"/>
        <v>D</v>
      </c>
      <c r="AV14" s="29" t="str">
        <f t="shared" si="11"/>
        <v>dim.</v>
      </c>
      <c r="AW14" s="29">
        <v>11</v>
      </c>
      <c r="AX14" s="22"/>
      <c r="AY14" s="30"/>
      <c r="AZ14" s="30"/>
      <c r="BA14" s="30"/>
      <c r="BB14" s="29"/>
      <c r="BC14" s="29" t="str">
        <f t="shared" si="12"/>
        <v>L</v>
      </c>
      <c r="BD14" s="29" t="str">
        <f t="shared" si="13"/>
        <v>lun.</v>
      </c>
      <c r="BE14" s="29">
        <v>11</v>
      </c>
      <c r="BF14" s="22"/>
      <c r="BG14" s="30"/>
      <c r="BH14" s="30"/>
      <c r="BI14" s="52"/>
      <c r="BJ14" s="29"/>
      <c r="BK14" s="29" t="str">
        <f t="shared" si="14"/>
        <v>J</v>
      </c>
      <c r="BL14" s="29" t="str">
        <f t="shared" si="15"/>
        <v>jeu.</v>
      </c>
      <c r="BM14" s="30">
        <v>11</v>
      </c>
      <c r="BN14" s="22"/>
      <c r="BO14" s="30"/>
      <c r="BP14" s="30"/>
      <c r="BQ14" s="30"/>
      <c r="BR14" s="29"/>
      <c r="BS14" s="29" t="str">
        <f t="shared" si="16"/>
        <v>S</v>
      </c>
      <c r="BT14" s="30" t="str">
        <f t="shared" si="17"/>
        <v>sam.</v>
      </c>
      <c r="BU14" s="29">
        <v>11</v>
      </c>
      <c r="BV14" s="22"/>
      <c r="BW14" s="30"/>
      <c r="BX14" s="30"/>
      <c r="BY14" s="30"/>
      <c r="BZ14" s="29"/>
      <c r="CA14" s="29" t="str">
        <f t="shared" si="18"/>
        <v>M</v>
      </c>
      <c r="CB14" s="29" t="str">
        <f t="shared" si="19"/>
        <v>mar.</v>
      </c>
      <c r="CC14" s="29">
        <v>11</v>
      </c>
      <c r="CD14" s="22"/>
      <c r="CE14" s="50"/>
      <c r="CF14" s="51"/>
      <c r="CG14" s="52"/>
      <c r="CH14" s="29"/>
      <c r="CI14" s="29" t="str">
        <f t="shared" si="20"/>
        <v>J</v>
      </c>
      <c r="CJ14" s="30" t="str">
        <f t="shared" si="21"/>
        <v>jeu.</v>
      </c>
      <c r="CK14" s="29">
        <v>11</v>
      </c>
      <c r="CL14" s="22"/>
      <c r="CM14" s="50"/>
      <c r="CN14" s="51"/>
      <c r="CO14" s="52"/>
      <c r="CP14" s="29"/>
      <c r="CQ14" s="29" t="str">
        <f t="shared" si="22"/>
        <v>D</v>
      </c>
      <c r="CR14" s="29" t="str">
        <f t="shared" si="23"/>
        <v>dim.</v>
      </c>
      <c r="CS14" s="29">
        <v>11</v>
      </c>
      <c r="CT14" s="22"/>
    </row>
    <row r="15" spans="1:98" s="28" customFormat="1" x14ac:dyDescent="0.25">
      <c r="A15" s="29"/>
      <c r="B15" s="29"/>
      <c r="C15" s="30"/>
      <c r="D15" s="30"/>
      <c r="E15" s="30"/>
      <c r="F15" s="29"/>
      <c r="G15" s="29" t="str">
        <f t="shared" si="0"/>
        <v>M</v>
      </c>
      <c r="H15" s="29" t="str">
        <f t="shared" si="1"/>
        <v>mar.</v>
      </c>
      <c r="I15" s="29">
        <v>12</v>
      </c>
      <c r="J15" s="22"/>
      <c r="K15" s="30"/>
      <c r="L15" s="35"/>
      <c r="M15" s="35"/>
      <c r="N15" s="31">
        <v>42</v>
      </c>
      <c r="O15" s="32" t="str">
        <f t="shared" si="2"/>
        <v>J</v>
      </c>
      <c r="P15" s="33" t="str">
        <f t="shared" si="3"/>
        <v>jeu.</v>
      </c>
      <c r="Q15" s="30">
        <v>12</v>
      </c>
      <c r="R15" s="22"/>
      <c r="S15" s="30"/>
      <c r="T15" s="35"/>
      <c r="U15" s="35"/>
      <c r="V15" s="31"/>
      <c r="W15" s="32" t="str">
        <f t="shared" si="4"/>
        <v>D</v>
      </c>
      <c r="X15" s="34" t="str">
        <f t="shared" si="5"/>
        <v>dim.</v>
      </c>
      <c r="Y15" s="29">
        <v>12</v>
      </c>
      <c r="Z15" s="60"/>
      <c r="AA15" s="30"/>
      <c r="AB15" s="30"/>
      <c r="AC15" s="30"/>
      <c r="AD15" s="29"/>
      <c r="AE15" s="29" t="str">
        <f t="shared" si="6"/>
        <v>M</v>
      </c>
      <c r="AF15" s="29" t="str">
        <f t="shared" si="7"/>
        <v>mar.</v>
      </c>
      <c r="AG15" s="30">
        <v>12</v>
      </c>
      <c r="AH15" s="22"/>
      <c r="AI15" s="30"/>
      <c r="AJ15" s="30"/>
      <c r="AK15" s="30"/>
      <c r="AL15" s="29"/>
      <c r="AM15" s="29" t="str">
        <f t="shared" si="8"/>
        <v>V</v>
      </c>
      <c r="AN15" s="30" t="str">
        <f t="shared" si="9"/>
        <v>ven.</v>
      </c>
      <c r="AO15" s="29">
        <v>12</v>
      </c>
      <c r="AP15" s="22"/>
      <c r="AQ15" s="30"/>
      <c r="AR15" s="30"/>
      <c r="AS15" s="52"/>
      <c r="AT15" s="29"/>
      <c r="AU15" s="29" t="str">
        <f t="shared" si="10"/>
        <v>L</v>
      </c>
      <c r="AV15" s="29" t="str">
        <f t="shared" si="11"/>
        <v>lun.</v>
      </c>
      <c r="AW15" s="29">
        <v>12</v>
      </c>
      <c r="AX15" s="22"/>
      <c r="AY15" s="30"/>
      <c r="AZ15" s="30"/>
      <c r="BA15" s="30"/>
      <c r="BB15" s="29"/>
      <c r="BC15" s="29" t="str">
        <f t="shared" si="12"/>
        <v>M</v>
      </c>
      <c r="BD15" s="29" t="str">
        <f t="shared" si="13"/>
        <v>mar.</v>
      </c>
      <c r="BE15" s="29">
        <v>12</v>
      </c>
      <c r="BF15" s="22"/>
      <c r="BG15" s="30"/>
      <c r="BH15" s="30"/>
      <c r="BI15" s="52"/>
      <c r="BJ15" s="29">
        <v>15</v>
      </c>
      <c r="BK15" s="29" t="str">
        <f t="shared" si="14"/>
        <v>V</v>
      </c>
      <c r="BL15" s="29" t="str">
        <f t="shared" si="15"/>
        <v>ven.</v>
      </c>
      <c r="BM15" s="29">
        <v>12</v>
      </c>
      <c r="BN15" s="22"/>
      <c r="BO15" s="30"/>
      <c r="BP15" s="30"/>
      <c r="BQ15" s="30"/>
      <c r="BR15" s="29"/>
      <c r="BS15" s="29" t="str">
        <f t="shared" si="16"/>
        <v>D</v>
      </c>
      <c r="BT15" s="30" t="str">
        <f t="shared" si="17"/>
        <v>dim.</v>
      </c>
      <c r="BU15" s="29">
        <v>12</v>
      </c>
      <c r="BV15" s="22"/>
      <c r="BW15" s="30"/>
      <c r="BX15" s="30"/>
      <c r="BY15" s="30"/>
      <c r="BZ15" s="29"/>
      <c r="CA15" s="29" t="str">
        <f t="shared" si="18"/>
        <v>M</v>
      </c>
      <c r="CB15" s="29" t="str">
        <f t="shared" si="19"/>
        <v>mer.</v>
      </c>
      <c r="CC15" s="30">
        <v>12</v>
      </c>
      <c r="CD15" s="22"/>
      <c r="CE15" s="50"/>
      <c r="CF15" s="51"/>
      <c r="CG15" s="52"/>
      <c r="CH15" s="29">
        <v>28</v>
      </c>
      <c r="CI15" s="29" t="str">
        <f t="shared" si="20"/>
        <v>V</v>
      </c>
      <c r="CJ15" s="30" t="str">
        <f t="shared" si="21"/>
        <v>ven.</v>
      </c>
      <c r="CK15" s="29">
        <v>12</v>
      </c>
      <c r="CL15" s="22"/>
      <c r="CM15" s="50"/>
      <c r="CN15" s="51"/>
      <c r="CO15" s="52"/>
      <c r="CP15" s="29"/>
      <c r="CQ15" s="29" t="str">
        <f t="shared" si="22"/>
        <v>L</v>
      </c>
      <c r="CR15" s="29" t="str">
        <f t="shared" si="23"/>
        <v>lun.</v>
      </c>
      <c r="CS15" s="30">
        <v>12</v>
      </c>
      <c r="CT15" s="22"/>
    </row>
    <row r="16" spans="1:98" s="28" customFormat="1" ht="30" x14ac:dyDescent="0.25">
      <c r="A16" s="29"/>
      <c r="B16" s="29"/>
      <c r="C16" s="30"/>
      <c r="D16" s="30"/>
      <c r="E16" s="30"/>
      <c r="F16" s="29"/>
      <c r="G16" s="29" t="str">
        <f t="shared" si="0"/>
        <v>M</v>
      </c>
      <c r="H16" s="29" t="str">
        <f t="shared" si="1"/>
        <v>mer.</v>
      </c>
      <c r="I16" s="29">
        <v>13</v>
      </c>
      <c r="J16" s="59" t="s">
        <v>133</v>
      </c>
      <c r="K16" s="30"/>
      <c r="L16" s="35"/>
      <c r="M16" s="35"/>
      <c r="N16" s="31"/>
      <c r="O16" s="32" t="str">
        <f t="shared" si="2"/>
        <v>V</v>
      </c>
      <c r="P16" s="33" t="str">
        <f t="shared" si="3"/>
        <v>ven.</v>
      </c>
      <c r="Q16" s="30">
        <v>13</v>
      </c>
      <c r="R16" s="22"/>
      <c r="S16" s="30"/>
      <c r="T16" s="35"/>
      <c r="U16" s="35"/>
      <c r="V16" s="31"/>
      <c r="W16" s="32" t="str">
        <f t="shared" si="4"/>
        <v>L</v>
      </c>
      <c r="X16" s="34" t="str">
        <f t="shared" si="5"/>
        <v>lun.</v>
      </c>
      <c r="Y16" s="29">
        <v>13</v>
      </c>
      <c r="Z16" s="22"/>
      <c r="AA16" s="30"/>
      <c r="AB16" s="30"/>
      <c r="AC16" s="30"/>
      <c r="AD16" s="29"/>
      <c r="AE16" s="29" t="str">
        <f t="shared" si="6"/>
        <v>M</v>
      </c>
      <c r="AF16" s="29" t="str">
        <f t="shared" si="7"/>
        <v>mer.</v>
      </c>
      <c r="AG16" s="30">
        <v>13</v>
      </c>
      <c r="AH16" s="59" t="s">
        <v>148</v>
      </c>
      <c r="AI16" s="30"/>
      <c r="AJ16" s="30"/>
      <c r="AK16" s="30"/>
      <c r="AL16" s="29"/>
      <c r="AM16" s="29" t="str">
        <f t="shared" si="8"/>
        <v>S</v>
      </c>
      <c r="AN16" s="30" t="str">
        <f t="shared" si="9"/>
        <v>sam.</v>
      </c>
      <c r="AO16" s="29">
        <v>13</v>
      </c>
      <c r="AP16" s="22"/>
      <c r="AQ16" s="30"/>
      <c r="AR16" s="30"/>
      <c r="AS16" s="52"/>
      <c r="AT16" s="29"/>
      <c r="AU16" s="29" t="str">
        <f t="shared" si="10"/>
        <v>M</v>
      </c>
      <c r="AV16" s="29" t="str">
        <f t="shared" si="11"/>
        <v>mar.</v>
      </c>
      <c r="AW16" s="30">
        <v>13</v>
      </c>
      <c r="AX16" s="22"/>
      <c r="AY16" s="30"/>
      <c r="AZ16" s="30"/>
      <c r="BA16" s="30"/>
      <c r="BB16" s="29"/>
      <c r="BC16" s="29" t="str">
        <f t="shared" si="12"/>
        <v>M</v>
      </c>
      <c r="BD16" s="29" t="str">
        <f t="shared" si="13"/>
        <v>mer.</v>
      </c>
      <c r="BE16" s="30">
        <v>13</v>
      </c>
      <c r="BF16" s="59" t="s">
        <v>134</v>
      </c>
      <c r="BG16" s="50"/>
      <c r="BH16" s="30"/>
      <c r="BI16" s="52"/>
      <c r="BJ16" s="29"/>
      <c r="BK16" s="29" t="str">
        <f t="shared" si="14"/>
        <v>S</v>
      </c>
      <c r="BL16" s="29" t="str">
        <f t="shared" si="15"/>
        <v>sam.</v>
      </c>
      <c r="BM16" s="29">
        <v>13</v>
      </c>
      <c r="BN16" s="22"/>
      <c r="BO16" s="30"/>
      <c r="BP16" s="30"/>
      <c r="BQ16" s="30"/>
      <c r="BR16" s="29"/>
      <c r="BS16" s="29" t="str">
        <f t="shared" si="16"/>
        <v>L</v>
      </c>
      <c r="BT16" s="30" t="str">
        <f t="shared" si="17"/>
        <v>lun.</v>
      </c>
      <c r="BU16" s="30">
        <v>13</v>
      </c>
      <c r="BV16" s="22"/>
      <c r="BW16" s="30"/>
      <c r="BX16" s="30"/>
      <c r="BY16" s="30"/>
      <c r="BZ16" s="29"/>
      <c r="CA16" s="29" t="str">
        <f t="shared" si="18"/>
        <v>J</v>
      </c>
      <c r="CB16" s="29" t="str">
        <f t="shared" si="19"/>
        <v>jeu.</v>
      </c>
      <c r="CC16" s="30">
        <v>13</v>
      </c>
      <c r="CD16" s="22"/>
      <c r="CE16" s="50"/>
      <c r="CF16" s="51"/>
      <c r="CG16" s="52"/>
      <c r="CH16" s="29"/>
      <c r="CI16" s="29" t="str">
        <f t="shared" si="20"/>
        <v>S</v>
      </c>
      <c r="CJ16" s="30" t="str">
        <f t="shared" si="21"/>
        <v>sam.</v>
      </c>
      <c r="CK16" s="30">
        <v>13</v>
      </c>
      <c r="CL16" s="22"/>
      <c r="CM16" s="50"/>
      <c r="CN16" s="51"/>
      <c r="CO16" s="52"/>
      <c r="CP16" s="29"/>
      <c r="CQ16" s="29" t="str">
        <f t="shared" si="22"/>
        <v>M</v>
      </c>
      <c r="CR16" s="29" t="str">
        <f t="shared" si="23"/>
        <v>mar.</v>
      </c>
      <c r="CS16" s="30">
        <v>13</v>
      </c>
      <c r="CT16" s="22"/>
    </row>
    <row r="17" spans="1:98" s="28" customFormat="1" x14ac:dyDescent="0.25">
      <c r="A17" s="29"/>
      <c r="B17" s="29"/>
      <c r="C17" s="30"/>
      <c r="D17" s="30"/>
      <c r="E17" s="30"/>
      <c r="F17" s="29">
        <v>38</v>
      </c>
      <c r="G17" s="29" t="str">
        <f t="shared" si="0"/>
        <v>J</v>
      </c>
      <c r="H17" s="29" t="str">
        <f t="shared" si="1"/>
        <v>jeu.</v>
      </c>
      <c r="I17" s="30">
        <v>14</v>
      </c>
      <c r="J17" s="22"/>
      <c r="K17" s="30"/>
      <c r="L17" s="35"/>
      <c r="M17" s="35"/>
      <c r="N17" s="31"/>
      <c r="O17" s="32" t="str">
        <f t="shared" si="2"/>
        <v>S</v>
      </c>
      <c r="P17" s="33" t="str">
        <f t="shared" si="3"/>
        <v>sam.</v>
      </c>
      <c r="Q17" s="29">
        <v>14</v>
      </c>
      <c r="R17" s="58" t="s">
        <v>38</v>
      </c>
      <c r="S17" s="30"/>
      <c r="T17" s="35"/>
      <c r="U17" s="35"/>
      <c r="V17" s="31"/>
      <c r="W17" s="32" t="str">
        <f t="shared" si="4"/>
        <v>M</v>
      </c>
      <c r="X17" s="34" t="str">
        <f t="shared" si="5"/>
        <v>mar.</v>
      </c>
      <c r="Y17" s="30">
        <v>14</v>
      </c>
      <c r="Z17" s="22"/>
      <c r="AA17" s="30"/>
      <c r="AB17" s="30"/>
      <c r="AC17" s="30"/>
      <c r="AD17" s="29">
        <v>51</v>
      </c>
      <c r="AE17" s="29" t="str">
        <f t="shared" si="6"/>
        <v>J</v>
      </c>
      <c r="AF17" s="29" t="str">
        <f t="shared" si="7"/>
        <v>jeu.</v>
      </c>
      <c r="AG17" s="29">
        <v>14</v>
      </c>
      <c r="AH17" s="22"/>
      <c r="AI17" s="30"/>
      <c r="AJ17" s="30"/>
      <c r="AK17" s="30"/>
      <c r="AL17" s="29"/>
      <c r="AM17" s="29" t="str">
        <f t="shared" si="8"/>
        <v>D</v>
      </c>
      <c r="AN17" s="30" t="str">
        <f t="shared" si="9"/>
        <v>dim.</v>
      </c>
      <c r="AO17" s="29">
        <v>14</v>
      </c>
      <c r="AP17" s="22"/>
      <c r="AQ17" s="30"/>
      <c r="AR17" s="30"/>
      <c r="AS17" s="52"/>
      <c r="AT17" s="29"/>
      <c r="AU17" s="29" t="str">
        <f t="shared" si="10"/>
        <v>M</v>
      </c>
      <c r="AV17" s="29" t="str">
        <f t="shared" si="11"/>
        <v>mer.</v>
      </c>
      <c r="AW17" s="30">
        <v>14</v>
      </c>
      <c r="AX17" s="22"/>
      <c r="AY17" s="30"/>
      <c r="AZ17" s="30"/>
      <c r="BA17" s="30"/>
      <c r="BB17" s="29"/>
      <c r="BC17" s="29" t="str">
        <f t="shared" si="12"/>
        <v>J</v>
      </c>
      <c r="BD17" s="29" t="str">
        <f t="shared" si="13"/>
        <v>jeu.</v>
      </c>
      <c r="BE17" s="30">
        <v>14</v>
      </c>
      <c r="BF17" s="22"/>
      <c r="BG17" s="50"/>
      <c r="BH17" s="30"/>
      <c r="BI17" s="52"/>
      <c r="BJ17" s="29"/>
      <c r="BK17" s="29" t="str">
        <f t="shared" si="14"/>
        <v>D</v>
      </c>
      <c r="BL17" s="29" t="str">
        <f t="shared" si="15"/>
        <v>dim.</v>
      </c>
      <c r="BM17" s="29">
        <v>14</v>
      </c>
      <c r="BN17" s="22"/>
      <c r="BO17" s="30"/>
      <c r="BP17" s="30"/>
      <c r="BQ17" s="30"/>
      <c r="BR17" s="29"/>
      <c r="BS17" s="29" t="str">
        <f t="shared" si="16"/>
        <v>M</v>
      </c>
      <c r="BT17" s="30" t="str">
        <f t="shared" si="17"/>
        <v>mar.</v>
      </c>
      <c r="BU17" s="29">
        <v>14</v>
      </c>
      <c r="BV17" s="22"/>
      <c r="BW17" s="30"/>
      <c r="BX17" s="30"/>
      <c r="BY17" s="30"/>
      <c r="BZ17" s="29">
        <v>24</v>
      </c>
      <c r="CA17" s="29" t="str">
        <f t="shared" si="18"/>
        <v>V</v>
      </c>
      <c r="CB17" s="29" t="str">
        <f t="shared" si="19"/>
        <v>ven.</v>
      </c>
      <c r="CC17" s="29">
        <v>14</v>
      </c>
      <c r="CD17" s="22"/>
      <c r="CE17" s="50"/>
      <c r="CF17" s="51"/>
      <c r="CG17" s="52"/>
      <c r="CH17" s="29"/>
      <c r="CI17" s="29" t="str">
        <f t="shared" si="20"/>
        <v>D</v>
      </c>
      <c r="CJ17" s="30" t="str">
        <f t="shared" si="21"/>
        <v>dim.</v>
      </c>
      <c r="CK17" s="29">
        <v>14</v>
      </c>
      <c r="CL17" s="61" t="s">
        <v>127</v>
      </c>
      <c r="CM17" s="50"/>
      <c r="CN17" s="51"/>
      <c r="CO17" s="52"/>
      <c r="CP17" s="29"/>
      <c r="CQ17" s="29" t="str">
        <f t="shared" si="22"/>
        <v>M</v>
      </c>
      <c r="CR17" s="29" t="str">
        <f t="shared" si="23"/>
        <v>mer.</v>
      </c>
      <c r="CS17" s="29">
        <v>14</v>
      </c>
      <c r="CT17" s="22"/>
    </row>
    <row r="18" spans="1:98" s="28" customFormat="1" ht="45" x14ac:dyDescent="0.25">
      <c r="A18" s="29"/>
      <c r="B18" s="29"/>
      <c r="C18" s="30"/>
      <c r="D18" s="30"/>
      <c r="E18" s="30"/>
      <c r="F18" s="29"/>
      <c r="G18" s="29" t="str">
        <f t="shared" si="0"/>
        <v>V</v>
      </c>
      <c r="H18" s="29" t="str">
        <f t="shared" si="1"/>
        <v>ven.</v>
      </c>
      <c r="I18" s="30">
        <v>15</v>
      </c>
      <c r="J18" s="22"/>
      <c r="K18" s="30"/>
      <c r="L18" s="35"/>
      <c r="M18" s="35"/>
      <c r="N18" s="31"/>
      <c r="O18" s="32" t="str">
        <f t="shared" si="2"/>
        <v>D</v>
      </c>
      <c r="P18" s="33" t="str">
        <f t="shared" si="3"/>
        <v>dim.</v>
      </c>
      <c r="Q18" s="29">
        <v>15</v>
      </c>
      <c r="R18" s="22"/>
      <c r="S18" s="30"/>
      <c r="T18" s="35"/>
      <c r="U18" s="35"/>
      <c r="V18" s="31"/>
      <c r="W18" s="32" t="str">
        <f t="shared" si="4"/>
        <v>M</v>
      </c>
      <c r="X18" s="34" t="str">
        <f t="shared" si="5"/>
        <v>mer.</v>
      </c>
      <c r="Y18" s="30">
        <v>15</v>
      </c>
      <c r="Z18" s="59" t="s">
        <v>147</v>
      </c>
      <c r="AA18" s="30"/>
      <c r="AB18" s="30"/>
      <c r="AC18" s="30"/>
      <c r="AD18" s="29"/>
      <c r="AE18" s="29" t="str">
        <f t="shared" si="6"/>
        <v>V</v>
      </c>
      <c r="AF18" s="29" t="str">
        <f t="shared" si="7"/>
        <v>ven.</v>
      </c>
      <c r="AG18" s="29">
        <v>15</v>
      </c>
      <c r="AH18" s="22"/>
      <c r="AI18" s="30"/>
      <c r="AJ18" s="30"/>
      <c r="AK18" s="30"/>
      <c r="AL18" s="29"/>
      <c r="AM18" s="29" t="str">
        <f t="shared" si="8"/>
        <v>L</v>
      </c>
      <c r="AN18" s="30" t="str">
        <f t="shared" si="9"/>
        <v>lun.</v>
      </c>
      <c r="AO18" s="29">
        <v>15</v>
      </c>
      <c r="AP18" s="22"/>
      <c r="AQ18" s="30"/>
      <c r="AR18" s="30"/>
      <c r="AS18" s="52"/>
      <c r="AT18" s="29">
        <v>7</v>
      </c>
      <c r="AU18" s="29" t="str">
        <f t="shared" si="10"/>
        <v>J</v>
      </c>
      <c r="AV18" s="29" t="str">
        <f t="shared" si="11"/>
        <v>jeu.</v>
      </c>
      <c r="AW18" s="29">
        <v>15</v>
      </c>
      <c r="AX18" s="22"/>
      <c r="AY18" s="30"/>
      <c r="AZ18" s="30"/>
      <c r="BA18" s="30"/>
      <c r="BB18" s="29">
        <v>11</v>
      </c>
      <c r="BC18" s="29" t="str">
        <f t="shared" si="12"/>
        <v>V</v>
      </c>
      <c r="BD18" s="29" t="str">
        <f t="shared" si="13"/>
        <v>ven.</v>
      </c>
      <c r="BE18" s="29">
        <v>15</v>
      </c>
      <c r="BF18" s="118" t="s">
        <v>135</v>
      </c>
      <c r="BG18" s="50"/>
      <c r="BH18" s="30"/>
      <c r="BI18" s="52"/>
      <c r="BJ18" s="29"/>
      <c r="BK18" s="29" t="str">
        <f t="shared" si="14"/>
        <v>L</v>
      </c>
      <c r="BL18" s="29" t="str">
        <f t="shared" si="15"/>
        <v>lun.</v>
      </c>
      <c r="BM18" s="29">
        <v>15</v>
      </c>
      <c r="BN18" s="22"/>
      <c r="BO18" s="30"/>
      <c r="BP18" s="30"/>
      <c r="BQ18" s="30"/>
      <c r="BR18" s="29"/>
      <c r="BS18" s="29" t="str">
        <f t="shared" si="16"/>
        <v>M</v>
      </c>
      <c r="BT18" s="30" t="str">
        <f t="shared" si="17"/>
        <v>mer.</v>
      </c>
      <c r="BU18" s="30">
        <v>15</v>
      </c>
      <c r="BV18" s="22"/>
      <c r="BW18" s="30"/>
      <c r="BX18" s="30"/>
      <c r="BY18" s="30"/>
      <c r="BZ18" s="29"/>
      <c r="CA18" s="29" t="str">
        <f t="shared" si="18"/>
        <v>S</v>
      </c>
      <c r="CB18" s="29" t="str">
        <f t="shared" si="19"/>
        <v>sam.</v>
      </c>
      <c r="CC18" s="29">
        <v>15</v>
      </c>
      <c r="CD18" s="22"/>
      <c r="CE18" s="50"/>
      <c r="CF18" s="51"/>
      <c r="CG18" s="52"/>
      <c r="CH18" s="29"/>
      <c r="CI18" s="29" t="str">
        <f t="shared" si="20"/>
        <v>L</v>
      </c>
      <c r="CJ18" s="30" t="str">
        <f t="shared" si="21"/>
        <v>lun.</v>
      </c>
      <c r="CK18" s="30">
        <v>15</v>
      </c>
      <c r="CL18" s="22"/>
      <c r="CM18" s="50"/>
      <c r="CN18" s="51"/>
      <c r="CO18" s="52"/>
      <c r="CP18" s="29"/>
      <c r="CQ18" s="29" t="str">
        <f t="shared" si="22"/>
        <v>J</v>
      </c>
      <c r="CR18" s="29" t="str">
        <f t="shared" si="23"/>
        <v>jeu.</v>
      </c>
      <c r="CS18" s="29">
        <v>15</v>
      </c>
      <c r="CT18" s="61" t="s">
        <v>127</v>
      </c>
    </row>
    <row r="19" spans="1:98" s="28" customFormat="1" x14ac:dyDescent="0.25">
      <c r="A19" s="29"/>
      <c r="B19" s="29"/>
      <c r="C19" s="30"/>
      <c r="D19" s="30"/>
      <c r="E19" s="30"/>
      <c r="F19" s="29"/>
      <c r="G19" s="29" t="str">
        <f t="shared" si="0"/>
        <v>S</v>
      </c>
      <c r="H19" s="29" t="str">
        <f t="shared" si="1"/>
        <v>sam.</v>
      </c>
      <c r="I19" s="29">
        <v>16</v>
      </c>
      <c r="J19" s="58" t="s">
        <v>11</v>
      </c>
      <c r="K19" s="30"/>
      <c r="L19" s="35"/>
      <c r="M19" s="35"/>
      <c r="N19" s="31"/>
      <c r="O19" s="32" t="str">
        <f t="shared" si="2"/>
        <v>L</v>
      </c>
      <c r="P19" s="33" t="str">
        <f t="shared" si="3"/>
        <v>lun.</v>
      </c>
      <c r="Q19" s="29">
        <v>16</v>
      </c>
      <c r="R19" s="22"/>
      <c r="S19" s="30"/>
      <c r="T19" s="35"/>
      <c r="U19" s="35"/>
      <c r="V19" s="31">
        <v>47</v>
      </c>
      <c r="W19" s="32" t="str">
        <f t="shared" si="4"/>
        <v>J</v>
      </c>
      <c r="X19" s="34" t="str">
        <f t="shared" si="5"/>
        <v>jeu.</v>
      </c>
      <c r="Y19" s="29">
        <v>16</v>
      </c>
      <c r="Z19" s="22"/>
      <c r="AA19" s="30"/>
      <c r="AB19" s="30"/>
      <c r="AC19" s="30"/>
      <c r="AD19" s="29"/>
      <c r="AE19" s="29" t="str">
        <f t="shared" si="6"/>
        <v>S</v>
      </c>
      <c r="AF19" s="29" t="str">
        <f t="shared" si="7"/>
        <v>sam.</v>
      </c>
      <c r="AG19" s="29">
        <v>16</v>
      </c>
      <c r="AH19" s="58" t="s">
        <v>61</v>
      </c>
      <c r="AI19" s="30"/>
      <c r="AJ19" s="30"/>
      <c r="AK19" s="30"/>
      <c r="AL19" s="29"/>
      <c r="AM19" s="29" t="str">
        <f t="shared" si="8"/>
        <v>M</v>
      </c>
      <c r="AN19" s="30" t="str">
        <f t="shared" si="9"/>
        <v>mar.</v>
      </c>
      <c r="AO19" s="30">
        <v>16</v>
      </c>
      <c r="AP19" s="22"/>
      <c r="AQ19" s="30"/>
      <c r="AR19" s="30"/>
      <c r="AS19" s="52"/>
      <c r="AT19" s="29"/>
      <c r="AU19" s="29" t="str">
        <f t="shared" si="10"/>
        <v>V</v>
      </c>
      <c r="AV19" s="29" t="str">
        <f t="shared" si="11"/>
        <v>ven.</v>
      </c>
      <c r="AW19" s="29">
        <v>16</v>
      </c>
      <c r="AX19" s="22"/>
      <c r="AY19" s="30"/>
      <c r="AZ19" s="30"/>
      <c r="BA19" s="30"/>
      <c r="BB19" s="29"/>
      <c r="BC19" s="29" t="str">
        <f t="shared" si="12"/>
        <v>S</v>
      </c>
      <c r="BD19" s="29" t="str">
        <f t="shared" si="13"/>
        <v>sam.</v>
      </c>
      <c r="BE19" s="29">
        <v>16</v>
      </c>
      <c r="BF19" s="119"/>
      <c r="BG19" s="50"/>
      <c r="BH19" s="30"/>
      <c r="BI19" s="52"/>
      <c r="BJ19" s="29"/>
      <c r="BK19" s="29" t="str">
        <f t="shared" si="14"/>
        <v>M</v>
      </c>
      <c r="BL19" s="29" t="str">
        <f t="shared" si="15"/>
        <v>mar.</v>
      </c>
      <c r="BM19" s="29">
        <v>16</v>
      </c>
      <c r="BN19" s="22"/>
      <c r="BO19" s="30"/>
      <c r="BP19" s="30"/>
      <c r="BQ19" s="30"/>
      <c r="BR19" s="29"/>
      <c r="BS19" s="29" t="str">
        <f t="shared" si="16"/>
        <v>J</v>
      </c>
      <c r="BT19" s="30" t="str">
        <f t="shared" si="17"/>
        <v>jeu.</v>
      </c>
      <c r="BU19" s="30">
        <v>16</v>
      </c>
      <c r="BV19" s="22"/>
      <c r="BW19" s="30"/>
      <c r="BX19" s="30"/>
      <c r="BY19" s="30"/>
      <c r="BZ19" s="29"/>
      <c r="CA19" s="29" t="str">
        <f t="shared" si="18"/>
        <v>D</v>
      </c>
      <c r="CB19" s="29" t="str">
        <f t="shared" si="19"/>
        <v>dim.</v>
      </c>
      <c r="CC19" s="29">
        <v>16</v>
      </c>
      <c r="CD19" s="22"/>
      <c r="CE19" s="50"/>
      <c r="CF19" s="51"/>
      <c r="CG19" s="52"/>
      <c r="CH19" s="29"/>
      <c r="CI19" s="29" t="str">
        <f t="shared" si="20"/>
        <v>M</v>
      </c>
      <c r="CJ19" s="30" t="str">
        <f t="shared" si="21"/>
        <v>mar.</v>
      </c>
      <c r="CK19" s="30">
        <v>16</v>
      </c>
      <c r="CL19" s="22"/>
      <c r="CM19" s="50"/>
      <c r="CN19" s="51"/>
      <c r="CO19" s="52"/>
      <c r="CP19" s="29">
        <v>33</v>
      </c>
      <c r="CQ19" s="29" t="str">
        <f t="shared" si="22"/>
        <v>V</v>
      </c>
      <c r="CR19" s="29" t="str">
        <f t="shared" si="23"/>
        <v>ven.</v>
      </c>
      <c r="CS19" s="29">
        <v>16</v>
      </c>
      <c r="CT19" s="22"/>
    </row>
    <row r="20" spans="1:98" s="28" customFormat="1" ht="45" x14ac:dyDescent="0.25">
      <c r="A20" s="29"/>
      <c r="B20" s="29"/>
      <c r="C20" s="30"/>
      <c r="D20" s="30"/>
      <c r="E20" s="30"/>
      <c r="F20" s="29"/>
      <c r="G20" s="29" t="str">
        <f t="shared" si="0"/>
        <v>D</v>
      </c>
      <c r="H20" s="29" t="str">
        <f t="shared" si="1"/>
        <v>dim.</v>
      </c>
      <c r="I20" s="29">
        <v>17</v>
      </c>
      <c r="J20" s="22"/>
      <c r="K20" s="30"/>
      <c r="L20" s="35"/>
      <c r="M20" s="35"/>
      <c r="N20" s="31"/>
      <c r="O20" s="32" t="str">
        <f t="shared" si="2"/>
        <v>M</v>
      </c>
      <c r="P20" s="33" t="str">
        <f t="shared" si="3"/>
        <v>mar.</v>
      </c>
      <c r="Q20" s="29">
        <v>17</v>
      </c>
      <c r="R20" s="22"/>
      <c r="S20" s="30"/>
      <c r="T20" s="35"/>
      <c r="U20" s="35"/>
      <c r="V20" s="31"/>
      <c r="W20" s="32" t="str">
        <f t="shared" si="4"/>
        <v>V</v>
      </c>
      <c r="X20" s="34" t="str">
        <f t="shared" si="5"/>
        <v>ven.</v>
      </c>
      <c r="Y20" s="29">
        <v>17</v>
      </c>
      <c r="Z20" s="22"/>
      <c r="AA20" s="30"/>
      <c r="AB20" s="30"/>
      <c r="AC20" s="30"/>
      <c r="AD20" s="29"/>
      <c r="AE20" s="29" t="str">
        <f t="shared" si="6"/>
        <v>D</v>
      </c>
      <c r="AF20" s="29" t="str">
        <f t="shared" si="7"/>
        <v>dim.</v>
      </c>
      <c r="AG20" s="29">
        <v>17</v>
      </c>
      <c r="AH20" s="22"/>
      <c r="AI20" s="30"/>
      <c r="AJ20" s="30"/>
      <c r="AK20" s="30"/>
      <c r="AL20" s="29"/>
      <c r="AM20" s="29" t="str">
        <f t="shared" si="8"/>
        <v>M</v>
      </c>
      <c r="AN20" s="30" t="str">
        <f t="shared" si="9"/>
        <v>mer.</v>
      </c>
      <c r="AO20" s="30">
        <v>17</v>
      </c>
      <c r="AP20" s="59" t="s">
        <v>136</v>
      </c>
      <c r="AQ20" s="50"/>
      <c r="AR20" s="30"/>
      <c r="AS20" s="52"/>
      <c r="AT20" s="29"/>
      <c r="AU20" s="29" t="str">
        <f t="shared" si="10"/>
        <v>S</v>
      </c>
      <c r="AV20" s="29" t="str">
        <f t="shared" si="11"/>
        <v>sam.</v>
      </c>
      <c r="AW20" s="29">
        <v>17</v>
      </c>
      <c r="AX20" s="22"/>
      <c r="AY20" s="30"/>
      <c r="AZ20" s="30"/>
      <c r="BA20" s="30"/>
      <c r="BB20" s="29"/>
      <c r="BC20" s="29" t="str">
        <f t="shared" si="12"/>
        <v>D</v>
      </c>
      <c r="BD20" s="29" t="str">
        <f t="shared" si="13"/>
        <v>dim.</v>
      </c>
      <c r="BE20" s="29">
        <v>17</v>
      </c>
      <c r="BF20" s="22"/>
      <c r="BG20" s="50"/>
      <c r="BH20" s="30"/>
      <c r="BI20" s="52"/>
      <c r="BJ20" s="29"/>
      <c r="BK20" s="29" t="str">
        <f t="shared" si="14"/>
        <v>M</v>
      </c>
      <c r="BL20" s="29" t="str">
        <f t="shared" si="15"/>
        <v>mer.</v>
      </c>
      <c r="BM20" s="30">
        <v>17</v>
      </c>
      <c r="BN20" s="22"/>
      <c r="BO20" s="30"/>
      <c r="BP20" s="30"/>
      <c r="BQ20" s="30"/>
      <c r="BR20" s="29">
        <v>20</v>
      </c>
      <c r="BS20" s="29" t="str">
        <f t="shared" si="16"/>
        <v>V</v>
      </c>
      <c r="BT20" s="30" t="str">
        <f t="shared" si="17"/>
        <v>ven.</v>
      </c>
      <c r="BU20" s="29">
        <v>17</v>
      </c>
      <c r="BV20" s="118" t="s">
        <v>137</v>
      </c>
      <c r="BW20" s="30"/>
      <c r="BX20" s="30"/>
      <c r="BY20" s="30"/>
      <c r="BZ20" s="29"/>
      <c r="CA20" s="29" t="str">
        <f t="shared" si="18"/>
        <v>L</v>
      </c>
      <c r="CB20" s="29" t="str">
        <f t="shared" si="19"/>
        <v>lun.</v>
      </c>
      <c r="CC20" s="29">
        <v>17</v>
      </c>
      <c r="CD20" s="22"/>
      <c r="CE20" s="50"/>
      <c r="CF20" s="51"/>
      <c r="CG20" s="52"/>
      <c r="CH20" s="29"/>
      <c r="CI20" s="29" t="str">
        <f t="shared" si="20"/>
        <v>M</v>
      </c>
      <c r="CJ20" s="30" t="str">
        <f t="shared" si="21"/>
        <v>mer.</v>
      </c>
      <c r="CK20" s="29">
        <v>17</v>
      </c>
      <c r="CL20" s="22"/>
      <c r="CM20" s="50"/>
      <c r="CN20" s="51"/>
      <c r="CO20" s="52"/>
      <c r="CP20" s="29"/>
      <c r="CQ20" s="29" t="str">
        <f t="shared" si="22"/>
        <v>S</v>
      </c>
      <c r="CR20" s="29" t="str">
        <f t="shared" si="23"/>
        <v>sam.</v>
      </c>
      <c r="CS20" s="29">
        <v>17</v>
      </c>
      <c r="CT20" s="22"/>
    </row>
    <row r="21" spans="1:98" s="28" customFormat="1" ht="30" x14ac:dyDescent="0.25">
      <c r="A21" s="29"/>
      <c r="B21" s="29"/>
      <c r="C21" s="30"/>
      <c r="D21" s="30"/>
      <c r="E21" s="30"/>
      <c r="F21" s="29"/>
      <c r="G21" s="29" t="str">
        <f t="shared" si="0"/>
        <v>L</v>
      </c>
      <c r="H21" s="29" t="str">
        <f t="shared" si="1"/>
        <v>lun.</v>
      </c>
      <c r="I21" s="29">
        <v>18</v>
      </c>
      <c r="J21" s="22"/>
      <c r="K21" s="30"/>
      <c r="L21" s="35"/>
      <c r="M21" s="35"/>
      <c r="N21" s="31"/>
      <c r="O21" s="32" t="str">
        <f t="shared" si="2"/>
        <v>M</v>
      </c>
      <c r="P21" s="33" t="str">
        <f t="shared" si="3"/>
        <v>mer.</v>
      </c>
      <c r="Q21" s="29">
        <v>18</v>
      </c>
      <c r="R21" s="59" t="s">
        <v>138</v>
      </c>
      <c r="S21" s="30"/>
      <c r="T21" s="35"/>
      <c r="U21" s="35"/>
      <c r="V21" s="31"/>
      <c r="W21" s="32" t="str">
        <f t="shared" si="4"/>
        <v>S</v>
      </c>
      <c r="X21" s="34" t="str">
        <f t="shared" si="5"/>
        <v>sam.</v>
      </c>
      <c r="Y21" s="29">
        <v>18</v>
      </c>
      <c r="Z21" s="22"/>
      <c r="AA21" s="30"/>
      <c r="AB21" s="30"/>
      <c r="AC21" s="30"/>
      <c r="AD21" s="29"/>
      <c r="AE21" s="29" t="str">
        <f t="shared" si="6"/>
        <v>L</v>
      </c>
      <c r="AF21" s="29" t="str">
        <f t="shared" si="7"/>
        <v>lun.</v>
      </c>
      <c r="AG21" s="29">
        <v>18</v>
      </c>
      <c r="AH21" s="22"/>
      <c r="AI21" s="30"/>
      <c r="AJ21" s="30"/>
      <c r="AK21" s="30"/>
      <c r="AL21" s="29">
        <v>3</v>
      </c>
      <c r="AM21" s="29" t="str">
        <f t="shared" si="8"/>
        <v>J</v>
      </c>
      <c r="AN21" s="30" t="str">
        <f t="shared" si="9"/>
        <v>jeu.</v>
      </c>
      <c r="AO21" s="29">
        <v>18</v>
      </c>
      <c r="AP21" s="22"/>
      <c r="AQ21" s="50"/>
      <c r="AR21" s="30"/>
      <c r="AS21" s="52"/>
      <c r="AT21" s="29"/>
      <c r="AU21" s="29" t="str">
        <f t="shared" si="10"/>
        <v>D</v>
      </c>
      <c r="AV21" s="29" t="str">
        <f t="shared" si="11"/>
        <v>dim.</v>
      </c>
      <c r="AW21" s="29">
        <v>18</v>
      </c>
      <c r="AX21" s="22"/>
      <c r="AY21" s="30"/>
      <c r="AZ21" s="30"/>
      <c r="BA21" s="30"/>
      <c r="BB21" s="29"/>
      <c r="BC21" s="29" t="str">
        <f t="shared" si="12"/>
        <v>L</v>
      </c>
      <c r="BD21" s="29" t="str">
        <f t="shared" si="13"/>
        <v>lun.</v>
      </c>
      <c r="BE21" s="29">
        <v>18</v>
      </c>
      <c r="BF21" s="22"/>
      <c r="BG21" s="50"/>
      <c r="BH21" s="30"/>
      <c r="BI21" s="52"/>
      <c r="BJ21" s="29"/>
      <c r="BK21" s="29" t="str">
        <f t="shared" si="14"/>
        <v>J</v>
      </c>
      <c r="BL21" s="29" t="str">
        <f t="shared" si="15"/>
        <v>jeu.</v>
      </c>
      <c r="BM21" s="30">
        <v>18</v>
      </c>
      <c r="BN21" s="22"/>
      <c r="BO21" s="30"/>
      <c r="BP21" s="30"/>
      <c r="BQ21" s="30"/>
      <c r="BR21" s="29"/>
      <c r="BS21" s="29" t="str">
        <f t="shared" si="16"/>
        <v>S</v>
      </c>
      <c r="BT21" s="30" t="str">
        <f t="shared" si="17"/>
        <v>sam.</v>
      </c>
      <c r="BU21" s="29">
        <v>18</v>
      </c>
      <c r="BV21" s="119"/>
      <c r="BW21" s="30"/>
      <c r="BX21" s="30"/>
      <c r="BY21" s="30"/>
      <c r="BZ21" s="29"/>
      <c r="CA21" s="29" t="str">
        <f t="shared" si="18"/>
        <v>M</v>
      </c>
      <c r="CB21" s="29" t="str">
        <f t="shared" si="19"/>
        <v>mar.</v>
      </c>
      <c r="CC21" s="29">
        <v>18</v>
      </c>
      <c r="CD21" s="22"/>
      <c r="CE21" s="50"/>
      <c r="CF21" s="51"/>
      <c r="CG21" s="52"/>
      <c r="CH21" s="29"/>
      <c r="CI21" s="29" t="str">
        <f t="shared" si="20"/>
        <v>J</v>
      </c>
      <c r="CJ21" s="30" t="str">
        <f t="shared" si="21"/>
        <v>jeu.</v>
      </c>
      <c r="CK21" s="29">
        <v>18</v>
      </c>
      <c r="CL21" s="22"/>
      <c r="CM21" s="50"/>
      <c r="CN21" s="51"/>
      <c r="CO21" s="52"/>
      <c r="CP21" s="29"/>
      <c r="CQ21" s="29" t="str">
        <f t="shared" si="22"/>
        <v>D</v>
      </c>
      <c r="CR21" s="29" t="str">
        <f t="shared" si="23"/>
        <v>dim.</v>
      </c>
      <c r="CS21" s="29">
        <v>18</v>
      </c>
      <c r="CT21" s="22"/>
    </row>
    <row r="22" spans="1:98" s="28" customFormat="1" x14ac:dyDescent="0.25">
      <c r="A22" s="29"/>
      <c r="B22" s="29"/>
      <c r="C22" s="30"/>
      <c r="D22" s="30"/>
      <c r="E22" s="30"/>
      <c r="F22" s="29"/>
      <c r="G22" s="29" t="str">
        <f t="shared" si="0"/>
        <v>M</v>
      </c>
      <c r="H22" s="29" t="str">
        <f t="shared" si="1"/>
        <v>mar.</v>
      </c>
      <c r="I22" s="29">
        <v>19</v>
      </c>
      <c r="J22" s="22"/>
      <c r="K22" s="30"/>
      <c r="L22" s="35"/>
      <c r="M22" s="35"/>
      <c r="N22" s="31">
        <v>43</v>
      </c>
      <c r="O22" s="32" t="str">
        <f t="shared" si="2"/>
        <v>J</v>
      </c>
      <c r="P22" s="33" t="str">
        <f t="shared" si="3"/>
        <v>jeu.</v>
      </c>
      <c r="Q22" s="30">
        <v>19</v>
      </c>
      <c r="R22" s="22"/>
      <c r="S22" s="30"/>
      <c r="T22" s="35"/>
      <c r="U22" s="35"/>
      <c r="V22" s="31"/>
      <c r="W22" s="32" t="str">
        <f t="shared" si="4"/>
        <v>D</v>
      </c>
      <c r="X22" s="34" t="str">
        <f t="shared" si="5"/>
        <v>dim.</v>
      </c>
      <c r="Y22" s="29">
        <v>19</v>
      </c>
      <c r="Z22" s="22"/>
      <c r="AA22" s="30"/>
      <c r="AB22" s="30"/>
      <c r="AC22" s="30"/>
      <c r="AD22" s="29"/>
      <c r="AE22" s="29" t="str">
        <f t="shared" si="6"/>
        <v>M</v>
      </c>
      <c r="AF22" s="29" t="str">
        <f t="shared" si="7"/>
        <v>mar.</v>
      </c>
      <c r="AG22" s="30">
        <v>19</v>
      </c>
      <c r="AH22" s="22"/>
      <c r="AI22" s="30"/>
      <c r="AJ22" s="30"/>
      <c r="AK22" s="30"/>
      <c r="AL22" s="29"/>
      <c r="AM22" s="29" t="str">
        <f t="shared" si="8"/>
        <v>V</v>
      </c>
      <c r="AN22" s="30" t="str">
        <f t="shared" si="9"/>
        <v>ven.</v>
      </c>
      <c r="AO22" s="29">
        <v>19</v>
      </c>
      <c r="AP22" s="22"/>
      <c r="AQ22" s="50"/>
      <c r="AR22" s="30"/>
      <c r="AS22" s="52"/>
      <c r="AT22" s="29"/>
      <c r="AU22" s="29" t="str">
        <f t="shared" si="10"/>
        <v>L</v>
      </c>
      <c r="AV22" s="29" t="str">
        <f t="shared" si="11"/>
        <v>lun.</v>
      </c>
      <c r="AW22" s="29">
        <v>19</v>
      </c>
      <c r="AX22" s="22"/>
      <c r="AY22" s="30"/>
      <c r="AZ22" s="30"/>
      <c r="BA22" s="30"/>
      <c r="BB22" s="29"/>
      <c r="BC22" s="29" t="str">
        <f t="shared" si="12"/>
        <v>M</v>
      </c>
      <c r="BD22" s="29" t="str">
        <f t="shared" si="13"/>
        <v>mar.</v>
      </c>
      <c r="BE22" s="29">
        <v>19</v>
      </c>
      <c r="BF22" s="22"/>
      <c r="BG22" s="50"/>
      <c r="BH22" s="30"/>
      <c r="BI22" s="52"/>
      <c r="BJ22" s="29">
        <v>16</v>
      </c>
      <c r="BK22" s="29" t="str">
        <f t="shared" si="14"/>
        <v>V</v>
      </c>
      <c r="BL22" s="29" t="str">
        <f t="shared" si="15"/>
        <v>ven.</v>
      </c>
      <c r="BM22" s="29">
        <v>19</v>
      </c>
      <c r="BN22" s="22"/>
      <c r="BO22" s="30"/>
      <c r="BP22" s="30"/>
      <c r="BQ22" s="30"/>
      <c r="BR22" s="29"/>
      <c r="BS22" s="29" t="str">
        <f t="shared" si="16"/>
        <v>D</v>
      </c>
      <c r="BT22" s="30" t="str">
        <f t="shared" si="17"/>
        <v>dim.</v>
      </c>
      <c r="BU22" s="29">
        <v>19</v>
      </c>
      <c r="BV22" s="22"/>
      <c r="BW22" s="30"/>
      <c r="BX22" s="30"/>
      <c r="BY22" s="30"/>
      <c r="BZ22" s="29"/>
      <c r="CA22" s="29" t="str">
        <f t="shared" si="18"/>
        <v>M</v>
      </c>
      <c r="CB22" s="29" t="str">
        <f t="shared" si="19"/>
        <v>mer.</v>
      </c>
      <c r="CC22" s="30">
        <v>19</v>
      </c>
      <c r="CD22" s="22"/>
      <c r="CE22" s="50"/>
      <c r="CF22" s="51"/>
      <c r="CG22" s="52"/>
      <c r="CH22" s="29">
        <v>29</v>
      </c>
      <c r="CI22" s="29" t="str">
        <f t="shared" si="20"/>
        <v>V</v>
      </c>
      <c r="CJ22" s="30" t="str">
        <f t="shared" si="21"/>
        <v>ven.</v>
      </c>
      <c r="CK22" s="29">
        <v>19</v>
      </c>
      <c r="CL22" s="22"/>
      <c r="CM22" s="50"/>
      <c r="CN22" s="51"/>
      <c r="CO22" s="52"/>
      <c r="CP22" s="29"/>
      <c r="CQ22" s="29" t="str">
        <f t="shared" si="22"/>
        <v>L</v>
      </c>
      <c r="CR22" s="29" t="str">
        <f t="shared" si="23"/>
        <v>lun.</v>
      </c>
      <c r="CS22" s="30">
        <v>19</v>
      </c>
      <c r="CT22" s="22"/>
    </row>
    <row r="23" spans="1:98" s="28" customFormat="1" ht="45" x14ac:dyDescent="0.25">
      <c r="A23" s="29"/>
      <c r="B23" s="29"/>
      <c r="C23" s="30"/>
      <c r="D23" s="30"/>
      <c r="E23" s="30"/>
      <c r="F23" s="29"/>
      <c r="G23" s="29" t="str">
        <f t="shared" si="0"/>
        <v>M</v>
      </c>
      <c r="H23" s="29" t="str">
        <f t="shared" si="1"/>
        <v>mer.</v>
      </c>
      <c r="I23" s="29">
        <v>20</v>
      </c>
      <c r="J23" s="59" t="s">
        <v>146</v>
      </c>
      <c r="K23" s="30"/>
      <c r="L23" s="35"/>
      <c r="M23" s="35"/>
      <c r="N23" s="31"/>
      <c r="O23" s="32" t="str">
        <f t="shared" si="2"/>
        <v>V</v>
      </c>
      <c r="P23" s="33" t="str">
        <f t="shared" si="3"/>
        <v>ven.</v>
      </c>
      <c r="Q23" s="30">
        <v>20</v>
      </c>
      <c r="R23" s="22"/>
      <c r="S23" s="30"/>
      <c r="T23" s="35"/>
      <c r="U23" s="35"/>
      <c r="V23" s="31"/>
      <c r="W23" s="32" t="str">
        <f t="shared" si="4"/>
        <v>L</v>
      </c>
      <c r="X23" s="34" t="str">
        <f t="shared" si="5"/>
        <v>lun.</v>
      </c>
      <c r="Y23" s="29">
        <v>20</v>
      </c>
      <c r="Z23" s="22"/>
      <c r="AA23" s="30"/>
      <c r="AB23" s="30"/>
      <c r="AC23" s="30"/>
      <c r="AD23" s="29"/>
      <c r="AE23" s="29" t="str">
        <f t="shared" si="6"/>
        <v>M</v>
      </c>
      <c r="AF23" s="29" t="str">
        <f t="shared" si="7"/>
        <v>mer.</v>
      </c>
      <c r="AG23" s="30">
        <v>20</v>
      </c>
      <c r="AH23" s="59" t="s">
        <v>139</v>
      </c>
      <c r="AI23" s="30"/>
      <c r="AJ23" s="30"/>
      <c r="AK23" s="30"/>
      <c r="AL23" s="29"/>
      <c r="AM23" s="29" t="str">
        <f t="shared" si="8"/>
        <v>S</v>
      </c>
      <c r="AN23" s="30" t="str">
        <f t="shared" si="9"/>
        <v>sam.</v>
      </c>
      <c r="AO23" s="29">
        <v>20</v>
      </c>
      <c r="AP23" s="22"/>
      <c r="AQ23" s="50"/>
      <c r="AR23" s="30"/>
      <c r="AS23" s="52"/>
      <c r="AT23" s="29"/>
      <c r="AU23" s="29" t="str">
        <f t="shared" si="10"/>
        <v>M</v>
      </c>
      <c r="AV23" s="29" t="str">
        <f t="shared" si="11"/>
        <v>mar.</v>
      </c>
      <c r="AW23" s="30">
        <v>20</v>
      </c>
      <c r="AX23" s="22"/>
      <c r="AY23" s="30"/>
      <c r="AZ23" s="30"/>
      <c r="BA23" s="30"/>
      <c r="BB23" s="29"/>
      <c r="BC23" s="29" t="str">
        <f t="shared" si="12"/>
        <v>M</v>
      </c>
      <c r="BD23" s="29" t="str">
        <f t="shared" si="13"/>
        <v>mer.</v>
      </c>
      <c r="BE23" s="30">
        <v>20</v>
      </c>
      <c r="BF23" s="59" t="s">
        <v>140</v>
      </c>
      <c r="BG23" s="50"/>
      <c r="BH23" s="30"/>
      <c r="BI23" s="52"/>
      <c r="BJ23" s="29"/>
      <c r="BK23" s="29" t="str">
        <f t="shared" si="14"/>
        <v>S</v>
      </c>
      <c r="BL23" s="29" t="str">
        <f t="shared" si="15"/>
        <v>sam.</v>
      </c>
      <c r="BM23" s="29">
        <v>20</v>
      </c>
      <c r="BN23" s="22"/>
      <c r="BO23" s="30"/>
      <c r="BP23" s="30"/>
      <c r="BQ23" s="30"/>
      <c r="BR23" s="29"/>
      <c r="BS23" s="29" t="str">
        <f t="shared" si="16"/>
        <v>L</v>
      </c>
      <c r="BT23" s="30" t="str">
        <f t="shared" si="17"/>
        <v>lun.</v>
      </c>
      <c r="BU23" s="29">
        <v>20</v>
      </c>
      <c r="BV23" s="61" t="s">
        <v>127</v>
      </c>
      <c r="BW23" s="30"/>
      <c r="BX23" s="30"/>
      <c r="BY23" s="30"/>
      <c r="BZ23" s="29"/>
      <c r="CA23" s="29" t="str">
        <f t="shared" si="18"/>
        <v>J</v>
      </c>
      <c r="CB23" s="29" t="str">
        <f t="shared" si="19"/>
        <v>jeu.</v>
      </c>
      <c r="CC23" s="30">
        <v>20</v>
      </c>
      <c r="CD23" s="22"/>
      <c r="CE23" s="50"/>
      <c r="CF23" s="51"/>
      <c r="CG23" s="52"/>
      <c r="CH23" s="29"/>
      <c r="CI23" s="29" t="str">
        <f t="shared" si="20"/>
        <v>S</v>
      </c>
      <c r="CJ23" s="30" t="str">
        <f t="shared" si="21"/>
        <v>sam.</v>
      </c>
      <c r="CK23" s="29">
        <v>20</v>
      </c>
      <c r="CL23" s="22"/>
      <c r="CM23" s="50"/>
      <c r="CN23" s="51"/>
      <c r="CO23" s="52"/>
      <c r="CP23" s="29"/>
      <c r="CQ23" s="29" t="str">
        <f t="shared" si="22"/>
        <v>M</v>
      </c>
      <c r="CR23" s="29" t="str">
        <f t="shared" si="23"/>
        <v>mar.</v>
      </c>
      <c r="CS23" s="30">
        <v>20</v>
      </c>
      <c r="CT23" s="22"/>
    </row>
    <row r="24" spans="1:98" s="28" customFormat="1" x14ac:dyDescent="0.25">
      <c r="A24" s="29"/>
      <c r="B24" s="29"/>
      <c r="C24" s="30"/>
      <c r="D24" s="30"/>
      <c r="E24" s="30"/>
      <c r="F24" s="29">
        <v>39</v>
      </c>
      <c r="G24" s="29" t="str">
        <f t="shared" si="0"/>
        <v>J</v>
      </c>
      <c r="H24" s="29" t="str">
        <f t="shared" si="1"/>
        <v>jeu.</v>
      </c>
      <c r="I24" s="30">
        <v>21</v>
      </c>
      <c r="J24" s="22"/>
      <c r="K24" s="50"/>
      <c r="L24" s="54"/>
      <c r="M24" s="53"/>
      <c r="N24" s="31"/>
      <c r="O24" s="32" t="str">
        <f t="shared" si="2"/>
        <v>S</v>
      </c>
      <c r="P24" s="33" t="str">
        <f t="shared" si="3"/>
        <v>sam.</v>
      </c>
      <c r="Q24" s="29">
        <v>21</v>
      </c>
      <c r="R24" s="22"/>
      <c r="S24" s="30"/>
      <c r="T24" s="35"/>
      <c r="U24" s="35"/>
      <c r="V24" s="31"/>
      <c r="W24" s="32" t="str">
        <f t="shared" si="4"/>
        <v>M</v>
      </c>
      <c r="X24" s="34" t="str">
        <f t="shared" si="5"/>
        <v>mar.</v>
      </c>
      <c r="Y24" s="30">
        <v>21</v>
      </c>
      <c r="Z24" s="22"/>
      <c r="AA24" s="30"/>
      <c r="AB24" s="30"/>
      <c r="AC24" s="30"/>
      <c r="AD24" s="29">
        <v>52</v>
      </c>
      <c r="AE24" s="29" t="str">
        <f t="shared" si="6"/>
        <v>J</v>
      </c>
      <c r="AF24" s="29" t="str">
        <f t="shared" si="7"/>
        <v>jeu.</v>
      </c>
      <c r="AG24" s="29">
        <v>21</v>
      </c>
      <c r="AH24" s="22"/>
      <c r="AI24" s="30"/>
      <c r="AJ24" s="30"/>
      <c r="AK24" s="30"/>
      <c r="AL24" s="29"/>
      <c r="AM24" s="29" t="str">
        <f t="shared" si="8"/>
        <v>D</v>
      </c>
      <c r="AN24" s="30" t="str">
        <f t="shared" si="9"/>
        <v>dim.</v>
      </c>
      <c r="AO24" s="29">
        <v>21</v>
      </c>
      <c r="AP24" s="22"/>
      <c r="AQ24" s="50"/>
      <c r="AR24" s="30"/>
      <c r="AS24" s="52"/>
      <c r="AT24" s="29"/>
      <c r="AU24" s="29" t="str">
        <f t="shared" si="10"/>
        <v>M</v>
      </c>
      <c r="AV24" s="29" t="str">
        <f t="shared" si="11"/>
        <v>mer.</v>
      </c>
      <c r="AW24" s="30">
        <v>21</v>
      </c>
      <c r="AX24" s="22"/>
      <c r="AY24" s="30"/>
      <c r="AZ24" s="30"/>
      <c r="BA24" s="30"/>
      <c r="BB24" s="29"/>
      <c r="BC24" s="29" t="str">
        <f t="shared" si="12"/>
        <v>J</v>
      </c>
      <c r="BD24" s="29" t="str">
        <f t="shared" si="13"/>
        <v>jeu.</v>
      </c>
      <c r="BE24" s="30">
        <v>21</v>
      </c>
      <c r="BF24" s="22"/>
      <c r="BG24" s="50"/>
      <c r="BH24" s="51"/>
      <c r="BI24" s="52"/>
      <c r="BJ24" s="29"/>
      <c r="BK24" s="29" t="str">
        <f t="shared" si="14"/>
        <v>D</v>
      </c>
      <c r="BL24" s="29" t="str">
        <f t="shared" si="15"/>
        <v>dim.</v>
      </c>
      <c r="BM24" s="29">
        <v>21</v>
      </c>
      <c r="BN24" s="22"/>
      <c r="BO24" s="30"/>
      <c r="BP24" s="30"/>
      <c r="BQ24" s="30"/>
      <c r="BR24" s="29"/>
      <c r="BS24" s="29" t="str">
        <f t="shared" si="16"/>
        <v>M</v>
      </c>
      <c r="BT24" s="30" t="str">
        <f t="shared" si="17"/>
        <v>mar.</v>
      </c>
      <c r="BU24" s="29">
        <v>21</v>
      </c>
      <c r="BV24" s="22"/>
      <c r="BW24" s="30"/>
      <c r="BX24" s="30"/>
      <c r="BY24" s="30"/>
      <c r="BZ24" s="29">
        <v>25</v>
      </c>
      <c r="CA24" s="29" t="str">
        <f t="shared" si="18"/>
        <v>V</v>
      </c>
      <c r="CB24" s="29" t="str">
        <f t="shared" si="19"/>
        <v>ven.</v>
      </c>
      <c r="CC24" s="29">
        <v>21</v>
      </c>
      <c r="CD24" s="22"/>
      <c r="CE24" s="50"/>
      <c r="CF24" s="51"/>
      <c r="CG24" s="52"/>
      <c r="CH24" s="29"/>
      <c r="CI24" s="29" t="str">
        <f t="shared" si="20"/>
        <v>D</v>
      </c>
      <c r="CJ24" s="30" t="str">
        <f t="shared" si="21"/>
        <v>dim.</v>
      </c>
      <c r="CK24" s="29">
        <v>21</v>
      </c>
      <c r="CL24" s="22"/>
      <c r="CM24" s="50"/>
      <c r="CN24" s="51"/>
      <c r="CO24" s="52"/>
      <c r="CP24" s="29"/>
      <c r="CQ24" s="29" t="str">
        <f t="shared" si="22"/>
        <v>M</v>
      </c>
      <c r="CR24" s="29" t="str">
        <f t="shared" si="23"/>
        <v>mer.</v>
      </c>
      <c r="CS24" s="29">
        <v>21</v>
      </c>
      <c r="CT24" s="22"/>
    </row>
    <row r="25" spans="1:98" s="28" customFormat="1" ht="30" x14ac:dyDescent="0.25">
      <c r="A25" s="29"/>
      <c r="B25" s="29"/>
      <c r="C25" s="30"/>
      <c r="D25" s="30"/>
      <c r="E25" s="30"/>
      <c r="F25" s="29"/>
      <c r="G25" s="29" t="str">
        <f t="shared" si="0"/>
        <v>V</v>
      </c>
      <c r="H25" s="29" t="str">
        <f t="shared" si="1"/>
        <v>ven.</v>
      </c>
      <c r="I25" s="30">
        <v>22</v>
      </c>
      <c r="J25" s="22"/>
      <c r="K25" s="50"/>
      <c r="L25" s="54"/>
      <c r="M25" s="53"/>
      <c r="N25" s="31"/>
      <c r="O25" s="32" t="str">
        <f t="shared" si="2"/>
        <v>D</v>
      </c>
      <c r="P25" s="33" t="str">
        <f t="shared" si="3"/>
        <v>dim.</v>
      </c>
      <c r="Q25" s="29">
        <v>22</v>
      </c>
      <c r="R25" s="22"/>
      <c r="S25" s="30"/>
      <c r="T25" s="35"/>
      <c r="U25" s="35"/>
      <c r="V25" s="31"/>
      <c r="W25" s="32" t="str">
        <f t="shared" si="4"/>
        <v>M</v>
      </c>
      <c r="X25" s="34" t="str">
        <f t="shared" si="5"/>
        <v>mer.</v>
      </c>
      <c r="Y25" s="30">
        <v>22</v>
      </c>
      <c r="Z25" s="59" t="s">
        <v>141</v>
      </c>
      <c r="AA25" s="30"/>
      <c r="AB25" s="30"/>
      <c r="AC25" s="30"/>
      <c r="AD25" s="29"/>
      <c r="AE25" s="29" t="str">
        <f t="shared" si="6"/>
        <v>V</v>
      </c>
      <c r="AF25" s="29" t="str">
        <f t="shared" si="7"/>
        <v>ven.</v>
      </c>
      <c r="AG25" s="29">
        <v>22</v>
      </c>
      <c r="AH25" s="22"/>
      <c r="AI25" s="30"/>
      <c r="AJ25" s="30"/>
      <c r="AK25" s="30"/>
      <c r="AL25" s="29"/>
      <c r="AM25" s="29" t="str">
        <f t="shared" si="8"/>
        <v>L</v>
      </c>
      <c r="AN25" s="30" t="str">
        <f t="shared" si="9"/>
        <v>lun.</v>
      </c>
      <c r="AO25" s="29">
        <v>22</v>
      </c>
      <c r="AP25" s="22"/>
      <c r="AQ25" s="50"/>
      <c r="AR25" s="30"/>
      <c r="AS25" s="52"/>
      <c r="AT25" s="29">
        <v>8</v>
      </c>
      <c r="AU25" s="29" t="str">
        <f t="shared" si="10"/>
        <v>J</v>
      </c>
      <c r="AV25" s="29" t="str">
        <f t="shared" si="11"/>
        <v>jeu.</v>
      </c>
      <c r="AW25" s="29">
        <v>22</v>
      </c>
      <c r="AX25" s="22"/>
      <c r="AY25" s="30"/>
      <c r="AZ25" s="30"/>
      <c r="BA25" s="30"/>
      <c r="BB25" s="29">
        <v>12</v>
      </c>
      <c r="BC25" s="29" t="str">
        <f t="shared" si="12"/>
        <v>V</v>
      </c>
      <c r="BD25" s="29" t="str">
        <f t="shared" si="13"/>
        <v>ven.</v>
      </c>
      <c r="BE25" s="29">
        <v>22</v>
      </c>
      <c r="BF25" s="22"/>
      <c r="BG25" s="50"/>
      <c r="BH25" s="51"/>
      <c r="BI25" s="30"/>
      <c r="BJ25" s="29"/>
      <c r="BK25" s="29" t="str">
        <f t="shared" si="14"/>
        <v>L</v>
      </c>
      <c r="BL25" s="29" t="str">
        <f t="shared" si="15"/>
        <v>lun.</v>
      </c>
      <c r="BM25" s="29">
        <v>22</v>
      </c>
      <c r="BN25" s="22"/>
      <c r="BO25" s="30"/>
      <c r="BP25" s="30"/>
      <c r="BQ25" s="30"/>
      <c r="BR25" s="29"/>
      <c r="BS25" s="29" t="str">
        <f t="shared" si="16"/>
        <v>M</v>
      </c>
      <c r="BT25" s="30" t="str">
        <f t="shared" si="17"/>
        <v>mer.</v>
      </c>
      <c r="BU25" s="30">
        <v>22</v>
      </c>
      <c r="BV25" s="22"/>
      <c r="BW25" s="30"/>
      <c r="BX25" s="30"/>
      <c r="BY25" s="30"/>
      <c r="BZ25" s="29"/>
      <c r="CA25" s="29" t="str">
        <f t="shared" si="18"/>
        <v>S</v>
      </c>
      <c r="CB25" s="29" t="str">
        <f t="shared" si="19"/>
        <v>sam.</v>
      </c>
      <c r="CC25" s="29">
        <v>22</v>
      </c>
      <c r="CD25" s="22"/>
      <c r="CE25" s="50"/>
      <c r="CF25" s="51"/>
      <c r="CG25" s="52"/>
      <c r="CH25" s="29"/>
      <c r="CI25" s="29" t="str">
        <f t="shared" si="20"/>
        <v>L</v>
      </c>
      <c r="CJ25" s="30" t="str">
        <f t="shared" si="21"/>
        <v>lun.</v>
      </c>
      <c r="CK25" s="30">
        <v>22</v>
      </c>
      <c r="CL25" s="22"/>
      <c r="CM25" s="50"/>
      <c r="CN25" s="51"/>
      <c r="CO25" s="52"/>
      <c r="CP25" s="29"/>
      <c r="CQ25" s="29" t="str">
        <f t="shared" si="22"/>
        <v>J</v>
      </c>
      <c r="CR25" s="29" t="str">
        <f t="shared" si="23"/>
        <v>jeu.</v>
      </c>
      <c r="CS25" s="29">
        <v>22</v>
      </c>
      <c r="CT25" s="22"/>
    </row>
    <row r="26" spans="1:98" s="28" customFormat="1" x14ac:dyDescent="0.25">
      <c r="A26" s="29"/>
      <c r="B26" s="29"/>
      <c r="C26" s="30"/>
      <c r="D26" s="30"/>
      <c r="E26" s="30"/>
      <c r="F26" s="29"/>
      <c r="G26" s="29" t="str">
        <f t="shared" si="0"/>
        <v>S</v>
      </c>
      <c r="H26" s="29" t="str">
        <f t="shared" si="1"/>
        <v>sam.</v>
      </c>
      <c r="I26" s="31">
        <v>23</v>
      </c>
      <c r="J26" s="22"/>
      <c r="K26" s="50"/>
      <c r="L26" s="54"/>
      <c r="M26" s="53"/>
      <c r="N26" s="31"/>
      <c r="O26" s="32" t="str">
        <f t="shared" si="2"/>
        <v>L</v>
      </c>
      <c r="P26" s="33" t="str">
        <f t="shared" si="3"/>
        <v>lun.</v>
      </c>
      <c r="Q26" s="29">
        <v>23</v>
      </c>
      <c r="R26" s="22"/>
      <c r="S26" s="30"/>
      <c r="T26" s="35"/>
      <c r="U26" s="35"/>
      <c r="V26" s="31">
        <v>48</v>
      </c>
      <c r="W26" s="32" t="str">
        <f t="shared" si="4"/>
        <v>J</v>
      </c>
      <c r="X26" s="34" t="str">
        <f t="shared" si="5"/>
        <v>jeu.</v>
      </c>
      <c r="Y26" s="31">
        <v>23</v>
      </c>
      <c r="Z26" s="22"/>
      <c r="AA26" s="50"/>
      <c r="AB26" s="51"/>
      <c r="AC26" s="52"/>
      <c r="AD26" s="29"/>
      <c r="AE26" s="29" t="str">
        <f t="shared" si="6"/>
        <v>S</v>
      </c>
      <c r="AF26" s="29" t="str">
        <f t="shared" si="7"/>
        <v>sam.</v>
      </c>
      <c r="AG26" s="29">
        <v>23</v>
      </c>
      <c r="AH26" s="22"/>
      <c r="AI26" s="30"/>
      <c r="AJ26" s="30"/>
      <c r="AK26" s="30"/>
      <c r="AL26" s="29"/>
      <c r="AM26" s="29" t="str">
        <f t="shared" si="8"/>
        <v>M</v>
      </c>
      <c r="AN26" s="30" t="str">
        <f t="shared" si="9"/>
        <v>mar.</v>
      </c>
      <c r="AO26" s="35">
        <v>23</v>
      </c>
      <c r="AP26" s="22"/>
      <c r="AQ26" s="50"/>
      <c r="AR26" s="30"/>
      <c r="AS26" s="52"/>
      <c r="AT26" s="29"/>
      <c r="AU26" s="29" t="str">
        <f t="shared" si="10"/>
        <v>V</v>
      </c>
      <c r="AV26" s="29" t="str">
        <f t="shared" si="11"/>
        <v>ven.</v>
      </c>
      <c r="AW26" s="29">
        <v>23</v>
      </c>
      <c r="AX26" s="22"/>
      <c r="AY26" s="30"/>
      <c r="AZ26" s="30"/>
      <c r="BA26" s="30"/>
      <c r="BB26" s="29"/>
      <c r="BC26" s="29" t="str">
        <f t="shared" si="12"/>
        <v>S</v>
      </c>
      <c r="BD26" s="29" t="str">
        <f t="shared" si="13"/>
        <v>sam.</v>
      </c>
      <c r="BE26" s="29">
        <v>23</v>
      </c>
      <c r="BF26" s="22"/>
      <c r="BG26" s="50"/>
      <c r="BH26" s="51"/>
      <c r="BI26" s="30"/>
      <c r="BJ26" s="29"/>
      <c r="BK26" s="29" t="str">
        <f t="shared" si="14"/>
        <v>M</v>
      </c>
      <c r="BL26" s="29" t="str">
        <f t="shared" si="15"/>
        <v>mar.</v>
      </c>
      <c r="BM26" s="29">
        <v>23</v>
      </c>
      <c r="BN26" s="22"/>
      <c r="BO26" s="30"/>
      <c r="BP26" s="30"/>
      <c r="BQ26" s="30"/>
      <c r="BR26" s="29"/>
      <c r="BS26" s="29" t="str">
        <f t="shared" si="16"/>
        <v>J</v>
      </c>
      <c r="BT26" s="30" t="str">
        <f t="shared" si="17"/>
        <v>jeu.</v>
      </c>
      <c r="BU26" s="30">
        <v>23</v>
      </c>
      <c r="BV26" s="22"/>
      <c r="BW26" s="30"/>
      <c r="BX26" s="30"/>
      <c r="BY26" s="30"/>
      <c r="BZ26" s="29"/>
      <c r="CA26" s="29" t="str">
        <f t="shared" si="18"/>
        <v>D</v>
      </c>
      <c r="CB26" s="29" t="str">
        <f t="shared" si="19"/>
        <v>dim.</v>
      </c>
      <c r="CC26" s="29">
        <v>23</v>
      </c>
      <c r="CD26" s="22"/>
      <c r="CE26" s="50"/>
      <c r="CF26" s="51"/>
      <c r="CG26" s="52"/>
      <c r="CH26" s="29"/>
      <c r="CI26" s="29" t="str">
        <f t="shared" si="20"/>
        <v>M</v>
      </c>
      <c r="CJ26" s="30" t="str">
        <f t="shared" si="21"/>
        <v>mar.</v>
      </c>
      <c r="CK26" s="30">
        <v>23</v>
      </c>
      <c r="CL26" s="22"/>
      <c r="CM26" s="50"/>
      <c r="CN26" s="51"/>
      <c r="CO26" s="52"/>
      <c r="CP26" s="29">
        <v>34</v>
      </c>
      <c r="CQ26" s="29" t="str">
        <f t="shared" si="22"/>
        <v>V</v>
      </c>
      <c r="CR26" s="29" t="str">
        <f t="shared" si="23"/>
        <v>ven.</v>
      </c>
      <c r="CS26" s="29">
        <v>23</v>
      </c>
      <c r="CT26" s="22"/>
    </row>
    <row r="27" spans="1:98" s="28" customFormat="1" ht="30" x14ac:dyDescent="0.25">
      <c r="A27" s="29"/>
      <c r="B27" s="29"/>
      <c r="C27" s="30"/>
      <c r="D27" s="30"/>
      <c r="E27" s="30"/>
      <c r="F27" s="29"/>
      <c r="G27" s="29" t="str">
        <f t="shared" si="0"/>
        <v>D</v>
      </c>
      <c r="H27" s="29" t="str">
        <f t="shared" si="1"/>
        <v>dim.</v>
      </c>
      <c r="I27" s="31">
        <v>24</v>
      </c>
      <c r="J27" s="22"/>
      <c r="K27" s="50"/>
      <c r="L27" s="54"/>
      <c r="M27" s="53"/>
      <c r="N27" s="31"/>
      <c r="O27" s="32" t="str">
        <f t="shared" si="2"/>
        <v>M</v>
      </c>
      <c r="P27" s="33" t="str">
        <f t="shared" si="3"/>
        <v>mar.</v>
      </c>
      <c r="Q27" s="29">
        <v>24</v>
      </c>
      <c r="R27" s="22"/>
      <c r="S27" s="30"/>
      <c r="T27" s="35"/>
      <c r="U27" s="35"/>
      <c r="V27" s="31"/>
      <c r="W27" s="32" t="str">
        <f t="shared" si="4"/>
        <v>V</v>
      </c>
      <c r="X27" s="34" t="str">
        <f t="shared" si="5"/>
        <v>ven.</v>
      </c>
      <c r="Y27" s="31">
        <v>24</v>
      </c>
      <c r="Z27" s="22"/>
      <c r="AA27" s="50"/>
      <c r="AB27" s="51"/>
      <c r="AC27" s="52"/>
      <c r="AD27" s="29"/>
      <c r="AE27" s="29" t="str">
        <f t="shared" si="6"/>
        <v>D</v>
      </c>
      <c r="AF27" s="29" t="str">
        <f t="shared" si="7"/>
        <v>dim.</v>
      </c>
      <c r="AG27" s="29">
        <v>24</v>
      </c>
      <c r="AH27" s="22"/>
      <c r="AI27" s="30"/>
      <c r="AJ27" s="30"/>
      <c r="AK27" s="30"/>
      <c r="AL27" s="29"/>
      <c r="AM27" s="29" t="str">
        <f t="shared" si="8"/>
        <v>M</v>
      </c>
      <c r="AN27" s="30" t="str">
        <f t="shared" si="9"/>
        <v>mer.</v>
      </c>
      <c r="AO27" s="30">
        <v>24</v>
      </c>
      <c r="AP27" s="59" t="s">
        <v>150</v>
      </c>
      <c r="AQ27" s="50"/>
      <c r="AR27" s="51"/>
      <c r="AS27" s="52"/>
      <c r="AT27" s="29"/>
      <c r="AU27" s="29" t="str">
        <f t="shared" si="10"/>
        <v>S</v>
      </c>
      <c r="AV27" s="29" t="str">
        <f t="shared" si="11"/>
        <v>sam.</v>
      </c>
      <c r="AW27" s="29">
        <v>24</v>
      </c>
      <c r="AX27" s="22"/>
      <c r="AY27" s="30"/>
      <c r="AZ27" s="30"/>
      <c r="BA27" s="30"/>
      <c r="BB27" s="29"/>
      <c r="BC27" s="29" t="str">
        <f t="shared" si="12"/>
        <v>D</v>
      </c>
      <c r="BD27" s="29" t="str">
        <f t="shared" si="13"/>
        <v>dim.</v>
      </c>
      <c r="BE27" s="29">
        <v>24</v>
      </c>
      <c r="BF27" s="22"/>
      <c r="BG27" s="50"/>
      <c r="BH27" s="51"/>
      <c r="BI27" s="30"/>
      <c r="BJ27" s="29"/>
      <c r="BK27" s="29" t="str">
        <f t="shared" si="14"/>
        <v>M</v>
      </c>
      <c r="BL27" s="29" t="str">
        <f t="shared" si="15"/>
        <v>mer.</v>
      </c>
      <c r="BM27" s="30">
        <v>24</v>
      </c>
      <c r="BN27" s="22"/>
      <c r="BO27" s="30"/>
      <c r="BP27" s="30"/>
      <c r="BQ27" s="30"/>
      <c r="BR27" s="29">
        <v>21</v>
      </c>
      <c r="BS27" s="29" t="str">
        <f t="shared" si="16"/>
        <v>V</v>
      </c>
      <c r="BT27" s="30" t="str">
        <f t="shared" si="17"/>
        <v>ven.</v>
      </c>
      <c r="BU27" s="30">
        <v>24</v>
      </c>
      <c r="BV27" s="22"/>
      <c r="BW27" s="30"/>
      <c r="BX27" s="30"/>
      <c r="BY27" s="30"/>
      <c r="BZ27" s="29"/>
      <c r="CA27" s="29" t="str">
        <f t="shared" si="18"/>
        <v>L</v>
      </c>
      <c r="CB27" s="29" t="str">
        <f t="shared" si="19"/>
        <v>lun.</v>
      </c>
      <c r="CC27" s="29">
        <v>24</v>
      </c>
      <c r="CD27" s="22"/>
      <c r="CE27" s="50"/>
      <c r="CF27" s="51"/>
      <c r="CG27" s="52"/>
      <c r="CH27" s="29"/>
      <c r="CI27" s="29" t="str">
        <f t="shared" si="20"/>
        <v>M</v>
      </c>
      <c r="CJ27" s="30" t="str">
        <f t="shared" si="21"/>
        <v>mer.</v>
      </c>
      <c r="CK27" s="30">
        <v>24</v>
      </c>
      <c r="CL27" s="22"/>
      <c r="CM27" s="50"/>
      <c r="CN27" s="51"/>
      <c r="CO27" s="52"/>
      <c r="CP27" s="29"/>
      <c r="CQ27" s="29" t="str">
        <f t="shared" si="22"/>
        <v>S</v>
      </c>
      <c r="CR27" s="29" t="str">
        <f t="shared" si="23"/>
        <v>sam.</v>
      </c>
      <c r="CS27" s="29">
        <v>24</v>
      </c>
      <c r="CT27" s="22"/>
    </row>
    <row r="28" spans="1:98" s="28" customFormat="1" x14ac:dyDescent="0.25">
      <c r="A28" s="29"/>
      <c r="B28" s="29"/>
      <c r="C28" s="30"/>
      <c r="D28" s="30"/>
      <c r="E28" s="30"/>
      <c r="F28" s="29"/>
      <c r="G28" s="29" t="str">
        <f t="shared" si="0"/>
        <v>L</v>
      </c>
      <c r="H28" s="29" t="str">
        <f t="shared" si="1"/>
        <v>lun.</v>
      </c>
      <c r="I28" s="31">
        <v>25</v>
      </c>
      <c r="J28" s="22"/>
      <c r="K28" s="50"/>
      <c r="L28" s="54"/>
      <c r="M28" s="53"/>
      <c r="N28" s="31"/>
      <c r="O28" s="32" t="str">
        <f t="shared" si="2"/>
        <v>M</v>
      </c>
      <c r="P28" s="33" t="str">
        <f t="shared" si="3"/>
        <v>mer.</v>
      </c>
      <c r="Q28" s="30">
        <v>25</v>
      </c>
      <c r="R28" s="22"/>
      <c r="S28" s="30"/>
      <c r="T28" s="35"/>
      <c r="U28" s="35"/>
      <c r="V28" s="31"/>
      <c r="W28" s="32" t="str">
        <f t="shared" si="4"/>
        <v>S</v>
      </c>
      <c r="X28" s="34" t="str">
        <f t="shared" si="5"/>
        <v>sam.</v>
      </c>
      <c r="Y28" s="31">
        <v>25</v>
      </c>
      <c r="Z28" s="22"/>
      <c r="AA28" s="50"/>
      <c r="AB28" s="51"/>
      <c r="AC28" s="52"/>
      <c r="AD28" s="29"/>
      <c r="AE28" s="29" t="str">
        <f t="shared" si="6"/>
        <v>L</v>
      </c>
      <c r="AF28" s="29" t="str">
        <f t="shared" si="7"/>
        <v>lun.</v>
      </c>
      <c r="AG28" s="30">
        <v>25</v>
      </c>
      <c r="AH28" s="61" t="s">
        <v>127</v>
      </c>
      <c r="AI28" s="30"/>
      <c r="AJ28" s="30"/>
      <c r="AK28" s="30"/>
      <c r="AL28" s="29">
        <v>4</v>
      </c>
      <c r="AM28" s="29" t="str">
        <f t="shared" si="8"/>
        <v>J</v>
      </c>
      <c r="AN28" s="30" t="str">
        <f t="shared" si="9"/>
        <v>jeu.</v>
      </c>
      <c r="AO28" s="29">
        <v>25</v>
      </c>
      <c r="AP28" s="22"/>
      <c r="AQ28" s="50"/>
      <c r="AR28" s="51"/>
      <c r="AS28" s="52"/>
      <c r="AT28" s="29"/>
      <c r="AU28" s="29" t="str">
        <f t="shared" si="10"/>
        <v>D</v>
      </c>
      <c r="AV28" s="29" t="str">
        <f t="shared" si="11"/>
        <v>dim.</v>
      </c>
      <c r="AW28" s="29">
        <v>25</v>
      </c>
      <c r="AX28" s="22"/>
      <c r="AY28" s="30"/>
      <c r="AZ28" s="30"/>
      <c r="BA28" s="30"/>
      <c r="BB28" s="29"/>
      <c r="BC28" s="29" t="str">
        <f t="shared" si="12"/>
        <v>L</v>
      </c>
      <c r="BD28" s="29" t="str">
        <f t="shared" si="13"/>
        <v>lun.</v>
      </c>
      <c r="BE28" s="29">
        <v>25</v>
      </c>
      <c r="BF28" s="22"/>
      <c r="BG28" s="50"/>
      <c r="BH28" s="51"/>
      <c r="BI28" s="30"/>
      <c r="BJ28" s="29"/>
      <c r="BK28" s="29" t="str">
        <f t="shared" si="14"/>
        <v>J</v>
      </c>
      <c r="BL28" s="29" t="str">
        <f t="shared" si="15"/>
        <v>jeu.</v>
      </c>
      <c r="BM28" s="30">
        <v>25</v>
      </c>
      <c r="BN28" s="22"/>
      <c r="BO28" s="30"/>
      <c r="BP28" s="30"/>
      <c r="BQ28" s="30"/>
      <c r="BR28" s="29"/>
      <c r="BS28" s="29" t="str">
        <f t="shared" si="16"/>
        <v>S</v>
      </c>
      <c r="BT28" s="30" t="str">
        <f t="shared" si="17"/>
        <v>sam.</v>
      </c>
      <c r="BU28" s="29">
        <v>25</v>
      </c>
      <c r="BV28" s="22"/>
      <c r="BW28" s="30"/>
      <c r="BX28" s="30"/>
      <c r="BY28" s="30"/>
      <c r="BZ28" s="29"/>
      <c r="CA28" s="29" t="str">
        <f t="shared" si="18"/>
        <v>M</v>
      </c>
      <c r="CB28" s="29" t="str">
        <f t="shared" si="19"/>
        <v>mar.</v>
      </c>
      <c r="CC28" s="29">
        <v>25</v>
      </c>
      <c r="CD28" s="22"/>
      <c r="CE28" s="50"/>
      <c r="CF28" s="51"/>
      <c r="CG28" s="52"/>
      <c r="CH28" s="29"/>
      <c r="CI28" s="29" t="str">
        <f t="shared" si="20"/>
        <v>J</v>
      </c>
      <c r="CJ28" s="30" t="str">
        <f t="shared" si="21"/>
        <v>jeu.</v>
      </c>
      <c r="CK28" s="29">
        <v>25</v>
      </c>
      <c r="CL28" s="22"/>
      <c r="CM28" s="50"/>
      <c r="CN28" s="51"/>
      <c r="CO28" s="52"/>
      <c r="CP28" s="29"/>
      <c r="CQ28" s="29" t="str">
        <f t="shared" si="22"/>
        <v>D</v>
      </c>
      <c r="CR28" s="29" t="str">
        <f t="shared" si="23"/>
        <v>dim.</v>
      </c>
      <c r="CS28" s="29">
        <v>25</v>
      </c>
      <c r="CT28" s="22"/>
    </row>
    <row r="29" spans="1:98" s="28" customFormat="1" x14ac:dyDescent="0.25">
      <c r="A29" s="29"/>
      <c r="B29" s="29"/>
      <c r="C29" s="30"/>
      <c r="D29" s="30"/>
      <c r="E29" s="30"/>
      <c r="F29" s="29"/>
      <c r="G29" s="29" t="str">
        <f t="shared" si="0"/>
        <v>M</v>
      </c>
      <c r="H29" s="29" t="str">
        <f t="shared" si="1"/>
        <v>mar.</v>
      </c>
      <c r="I29" s="31">
        <v>26</v>
      </c>
      <c r="J29" s="22"/>
      <c r="K29" s="50"/>
      <c r="L29" s="54"/>
      <c r="M29" s="53"/>
      <c r="N29" s="31">
        <v>44</v>
      </c>
      <c r="O29" s="32" t="str">
        <f t="shared" si="2"/>
        <v>J</v>
      </c>
      <c r="P29" s="33" t="str">
        <f t="shared" si="3"/>
        <v>jeu.</v>
      </c>
      <c r="Q29" s="30">
        <v>26</v>
      </c>
      <c r="R29" s="22"/>
      <c r="S29" s="30"/>
      <c r="T29" s="35"/>
      <c r="U29" s="35"/>
      <c r="V29" s="31"/>
      <c r="W29" s="32" t="str">
        <f t="shared" si="4"/>
        <v>D</v>
      </c>
      <c r="X29" s="34" t="str">
        <f t="shared" si="5"/>
        <v>dim.</v>
      </c>
      <c r="Y29" s="31">
        <v>26</v>
      </c>
      <c r="Z29" s="22"/>
      <c r="AA29" s="50"/>
      <c r="AB29" s="51"/>
      <c r="AC29" s="52"/>
      <c r="AD29" s="29"/>
      <c r="AE29" s="29" t="str">
        <f t="shared" si="6"/>
        <v>M</v>
      </c>
      <c r="AF29" s="29" t="str">
        <f t="shared" si="7"/>
        <v>mar.</v>
      </c>
      <c r="AG29" s="30">
        <v>26</v>
      </c>
      <c r="AH29" s="22"/>
      <c r="AI29" s="30"/>
      <c r="AJ29" s="30"/>
      <c r="AK29" s="30"/>
      <c r="AL29" s="29"/>
      <c r="AM29" s="29" t="str">
        <f t="shared" si="8"/>
        <v>V</v>
      </c>
      <c r="AN29" s="30" t="str">
        <f t="shared" si="9"/>
        <v>ven.</v>
      </c>
      <c r="AO29" s="29">
        <v>26</v>
      </c>
      <c r="AP29" s="22"/>
      <c r="AQ29" s="50"/>
      <c r="AR29" s="51"/>
      <c r="AS29" s="30"/>
      <c r="AT29" s="29"/>
      <c r="AU29" s="29" t="str">
        <f t="shared" si="10"/>
        <v>L</v>
      </c>
      <c r="AV29" s="29" t="str">
        <f t="shared" si="11"/>
        <v>lun.</v>
      </c>
      <c r="AW29" s="29">
        <v>26</v>
      </c>
      <c r="AX29" s="22"/>
      <c r="AY29" s="30"/>
      <c r="AZ29" s="30"/>
      <c r="BA29" s="30"/>
      <c r="BB29" s="29"/>
      <c r="BC29" s="29" t="str">
        <f t="shared" si="12"/>
        <v>M</v>
      </c>
      <c r="BD29" s="29" t="str">
        <f t="shared" si="13"/>
        <v>mar.</v>
      </c>
      <c r="BE29" s="29">
        <v>26</v>
      </c>
      <c r="BF29" s="22"/>
      <c r="BG29" s="50"/>
      <c r="BH29" s="51"/>
      <c r="BI29" s="30"/>
      <c r="BJ29" s="29">
        <v>17</v>
      </c>
      <c r="BK29" s="29" t="str">
        <f t="shared" si="14"/>
        <v>V</v>
      </c>
      <c r="BL29" s="29" t="str">
        <f t="shared" si="15"/>
        <v>ven.</v>
      </c>
      <c r="BM29" s="29">
        <v>26</v>
      </c>
      <c r="BN29" s="22"/>
      <c r="BO29" s="30"/>
      <c r="BP29" s="30"/>
      <c r="BQ29" s="30"/>
      <c r="BR29" s="29"/>
      <c r="BS29" s="29" t="str">
        <f t="shared" si="16"/>
        <v>D</v>
      </c>
      <c r="BT29" s="30" t="str">
        <f t="shared" si="17"/>
        <v>dim.</v>
      </c>
      <c r="BU29" s="29">
        <v>26</v>
      </c>
      <c r="BV29" s="22"/>
      <c r="BW29" s="30"/>
      <c r="BX29" s="30"/>
      <c r="BY29" s="30"/>
      <c r="BZ29" s="29"/>
      <c r="CA29" s="29" t="str">
        <f t="shared" si="18"/>
        <v>M</v>
      </c>
      <c r="CB29" s="29" t="str">
        <f t="shared" si="19"/>
        <v>mer.</v>
      </c>
      <c r="CC29" s="30">
        <v>26</v>
      </c>
      <c r="CD29" s="22"/>
      <c r="CE29" s="50"/>
      <c r="CF29" s="51"/>
      <c r="CG29" s="52"/>
      <c r="CH29" s="29">
        <v>30</v>
      </c>
      <c r="CI29" s="29" t="str">
        <f t="shared" si="20"/>
        <v>V</v>
      </c>
      <c r="CJ29" s="30" t="str">
        <f t="shared" si="21"/>
        <v>ven.</v>
      </c>
      <c r="CK29" s="29">
        <v>26</v>
      </c>
      <c r="CL29" s="22"/>
      <c r="CM29" s="50"/>
      <c r="CN29" s="51"/>
      <c r="CO29" s="52"/>
      <c r="CP29" s="29"/>
      <c r="CQ29" s="29" t="str">
        <f t="shared" si="22"/>
        <v>L</v>
      </c>
      <c r="CR29" s="29" t="str">
        <f t="shared" si="23"/>
        <v>lun.</v>
      </c>
      <c r="CS29" s="30">
        <v>26</v>
      </c>
      <c r="CT29" s="22"/>
    </row>
    <row r="30" spans="1:98" s="28" customFormat="1" ht="30" x14ac:dyDescent="0.25">
      <c r="A30" s="29"/>
      <c r="B30" s="29"/>
      <c r="C30" s="30"/>
      <c r="D30" s="30"/>
      <c r="E30" s="30"/>
      <c r="F30" s="29"/>
      <c r="G30" s="29" t="str">
        <f t="shared" si="0"/>
        <v>M</v>
      </c>
      <c r="H30" s="29" t="str">
        <f t="shared" si="1"/>
        <v>mer.</v>
      </c>
      <c r="I30" s="31">
        <v>27</v>
      </c>
      <c r="J30" s="59" t="s">
        <v>142</v>
      </c>
      <c r="K30" s="50"/>
      <c r="L30" s="54"/>
      <c r="M30" s="53"/>
      <c r="N30" s="31"/>
      <c r="O30" s="32" t="str">
        <f t="shared" si="2"/>
        <v>V</v>
      </c>
      <c r="P30" s="33" t="str">
        <f t="shared" si="3"/>
        <v>ven.</v>
      </c>
      <c r="Q30" s="30">
        <v>27</v>
      </c>
      <c r="R30" s="22"/>
      <c r="S30" s="30"/>
      <c r="T30" s="35"/>
      <c r="U30" s="35"/>
      <c r="V30" s="31"/>
      <c r="W30" s="32" t="str">
        <f t="shared" si="4"/>
        <v>L</v>
      </c>
      <c r="X30" s="34" t="str">
        <f t="shared" si="5"/>
        <v>lun.</v>
      </c>
      <c r="Y30" s="31">
        <v>27</v>
      </c>
      <c r="Z30" s="22"/>
      <c r="AA30" s="50"/>
      <c r="AB30" s="51"/>
      <c r="AC30" s="52"/>
      <c r="AD30" s="29"/>
      <c r="AE30" s="29" t="str">
        <f t="shared" si="6"/>
        <v>M</v>
      </c>
      <c r="AF30" s="29" t="str">
        <f t="shared" si="7"/>
        <v>mer.</v>
      </c>
      <c r="AG30" s="30">
        <v>27</v>
      </c>
      <c r="AH30" s="22"/>
      <c r="AI30" s="30"/>
      <c r="AJ30" s="30"/>
      <c r="AK30" s="30"/>
      <c r="AL30" s="29"/>
      <c r="AM30" s="29" t="str">
        <f t="shared" si="8"/>
        <v>S</v>
      </c>
      <c r="AN30" s="30" t="str">
        <f t="shared" si="9"/>
        <v>sam.</v>
      </c>
      <c r="AO30" s="29">
        <v>27</v>
      </c>
      <c r="AP30" s="22"/>
      <c r="AQ30" s="50"/>
      <c r="AR30" s="51"/>
      <c r="AS30" s="30"/>
      <c r="AT30" s="29"/>
      <c r="AU30" s="29" t="str">
        <f t="shared" si="10"/>
        <v>M</v>
      </c>
      <c r="AV30" s="29" t="str">
        <f t="shared" si="11"/>
        <v>mar.</v>
      </c>
      <c r="AW30" s="30">
        <v>27</v>
      </c>
      <c r="AX30" s="22"/>
      <c r="AY30" s="30"/>
      <c r="AZ30" s="30"/>
      <c r="BA30" s="30"/>
      <c r="BB30" s="29"/>
      <c r="BC30" s="29" t="str">
        <f t="shared" si="12"/>
        <v>M</v>
      </c>
      <c r="BD30" s="29" t="str">
        <f t="shared" si="13"/>
        <v>mer.</v>
      </c>
      <c r="BE30" s="30">
        <v>27</v>
      </c>
      <c r="BF30" s="22"/>
      <c r="BG30" s="50"/>
      <c r="BH30" s="51"/>
      <c r="BI30" s="30"/>
      <c r="BJ30" s="29"/>
      <c r="BK30" s="29" t="str">
        <f t="shared" si="14"/>
        <v>S</v>
      </c>
      <c r="BL30" s="29" t="str">
        <f t="shared" si="15"/>
        <v>sam.</v>
      </c>
      <c r="BM30" s="29">
        <v>27</v>
      </c>
      <c r="BN30" s="22"/>
      <c r="BO30" s="30"/>
      <c r="BP30" s="30"/>
      <c r="BQ30" s="30"/>
      <c r="BR30" s="29"/>
      <c r="BS30" s="29" t="str">
        <f t="shared" si="16"/>
        <v>L</v>
      </c>
      <c r="BT30" s="30" t="str">
        <f t="shared" si="17"/>
        <v>lun.</v>
      </c>
      <c r="BU30" s="29">
        <v>27</v>
      </c>
      <c r="BV30" s="22"/>
      <c r="BW30" s="30"/>
      <c r="BX30" s="30"/>
      <c r="BY30" s="30"/>
      <c r="BZ30" s="29"/>
      <c r="CA30" s="29" t="str">
        <f t="shared" si="18"/>
        <v>J</v>
      </c>
      <c r="CB30" s="29" t="str">
        <f t="shared" si="19"/>
        <v>jeu.</v>
      </c>
      <c r="CC30" s="30">
        <v>27</v>
      </c>
      <c r="CD30" s="22"/>
      <c r="CE30" s="50"/>
      <c r="CF30" s="51"/>
      <c r="CG30" s="52"/>
      <c r="CH30" s="29"/>
      <c r="CI30" s="29" t="str">
        <f t="shared" si="20"/>
        <v>S</v>
      </c>
      <c r="CJ30" s="30" t="str">
        <f t="shared" si="21"/>
        <v>sam.</v>
      </c>
      <c r="CK30" s="29">
        <v>27</v>
      </c>
      <c r="CL30" s="22"/>
      <c r="CM30" s="50"/>
      <c r="CN30" s="51"/>
      <c r="CO30" s="52"/>
      <c r="CP30" s="29"/>
      <c r="CQ30" s="29" t="str">
        <f t="shared" si="22"/>
        <v>M</v>
      </c>
      <c r="CR30" s="29" t="str">
        <f t="shared" si="23"/>
        <v>mar.</v>
      </c>
      <c r="CS30" s="30">
        <v>27</v>
      </c>
      <c r="CT30" s="22"/>
    </row>
    <row r="31" spans="1:98" s="28" customFormat="1" x14ac:dyDescent="0.25">
      <c r="A31" s="29"/>
      <c r="B31" s="29"/>
      <c r="C31" s="30"/>
      <c r="D31" s="30"/>
      <c r="E31" s="30"/>
      <c r="F31" s="29">
        <v>40</v>
      </c>
      <c r="G31" s="29" t="str">
        <f t="shared" si="0"/>
        <v>J</v>
      </c>
      <c r="H31" s="29" t="str">
        <f t="shared" si="1"/>
        <v>jeu.</v>
      </c>
      <c r="I31" s="30">
        <v>28</v>
      </c>
      <c r="J31" s="22"/>
      <c r="K31" s="50"/>
      <c r="L31" s="54"/>
      <c r="M31" s="53"/>
      <c r="N31" s="31"/>
      <c r="O31" s="32" t="str">
        <f t="shared" si="2"/>
        <v>S</v>
      </c>
      <c r="P31" s="33" t="str">
        <f t="shared" si="3"/>
        <v>sam.</v>
      </c>
      <c r="Q31" s="29">
        <v>28</v>
      </c>
      <c r="R31" s="22"/>
      <c r="S31" s="30"/>
      <c r="T31" s="35"/>
      <c r="U31" s="35"/>
      <c r="V31" s="31"/>
      <c r="W31" s="32" t="str">
        <f t="shared" si="4"/>
        <v>M</v>
      </c>
      <c r="X31" s="34" t="str">
        <f t="shared" si="5"/>
        <v>mar.</v>
      </c>
      <c r="Y31" s="30">
        <v>28</v>
      </c>
      <c r="Z31" s="22"/>
      <c r="AA31" s="50"/>
      <c r="AB31" s="51"/>
      <c r="AC31" s="52"/>
      <c r="AD31" s="29">
        <v>53</v>
      </c>
      <c r="AE31" s="29" t="str">
        <f t="shared" si="6"/>
        <v>J</v>
      </c>
      <c r="AF31" s="29" t="str">
        <f t="shared" si="7"/>
        <v>jeu.</v>
      </c>
      <c r="AG31" s="29">
        <v>28</v>
      </c>
      <c r="AH31" s="22"/>
      <c r="AI31" s="30"/>
      <c r="AJ31" s="30"/>
      <c r="AK31" s="30"/>
      <c r="AL31" s="29"/>
      <c r="AM31" s="29" t="str">
        <f t="shared" si="8"/>
        <v>D</v>
      </c>
      <c r="AN31" s="30" t="str">
        <f t="shared" si="9"/>
        <v>dim.</v>
      </c>
      <c r="AO31" s="29">
        <v>28</v>
      </c>
      <c r="AP31" s="22"/>
      <c r="AQ31" s="50"/>
      <c r="AR31" s="51"/>
      <c r="AS31" s="30"/>
      <c r="AT31" s="29"/>
      <c r="AU31" s="29" t="str">
        <f t="shared" si="10"/>
        <v>M</v>
      </c>
      <c r="AV31" s="29" t="str">
        <f t="shared" si="11"/>
        <v>mer.</v>
      </c>
      <c r="AW31" s="30">
        <v>28</v>
      </c>
      <c r="AX31" s="22"/>
      <c r="AY31" s="30"/>
      <c r="AZ31" s="30"/>
      <c r="BA31" s="30"/>
      <c r="BB31" s="29"/>
      <c r="BC31" s="29" t="str">
        <f t="shared" si="12"/>
        <v>J</v>
      </c>
      <c r="BD31" s="29" t="str">
        <f t="shared" si="13"/>
        <v>jeu.</v>
      </c>
      <c r="BE31" s="30">
        <v>28</v>
      </c>
      <c r="BF31" s="22"/>
      <c r="BG31" s="50"/>
      <c r="BH31" s="51"/>
      <c r="BI31" s="30"/>
      <c r="BJ31" s="29"/>
      <c r="BK31" s="29" t="str">
        <f t="shared" si="14"/>
        <v>D</v>
      </c>
      <c r="BL31" s="29" t="str">
        <f t="shared" si="15"/>
        <v>dim.</v>
      </c>
      <c r="BM31" s="29">
        <v>28</v>
      </c>
      <c r="BN31" s="22"/>
      <c r="BO31" s="30"/>
      <c r="BP31" s="30"/>
      <c r="BQ31" s="30"/>
      <c r="BR31" s="29"/>
      <c r="BS31" s="29" t="str">
        <f t="shared" si="16"/>
        <v>M</v>
      </c>
      <c r="BT31" s="30" t="str">
        <f t="shared" si="17"/>
        <v>mar.</v>
      </c>
      <c r="BU31" s="29">
        <v>28</v>
      </c>
      <c r="BV31" s="22"/>
      <c r="BW31" s="30"/>
      <c r="BX31" s="30"/>
      <c r="BY31" s="30"/>
      <c r="BZ31" s="29">
        <v>26</v>
      </c>
      <c r="CA31" s="29" t="str">
        <f t="shared" si="18"/>
        <v>V</v>
      </c>
      <c r="CB31" s="29" t="str">
        <f t="shared" si="19"/>
        <v>ven.</v>
      </c>
      <c r="CC31" s="29">
        <v>28</v>
      </c>
      <c r="CD31" s="22"/>
      <c r="CE31" s="50"/>
      <c r="CF31" s="51"/>
      <c r="CG31" s="52"/>
      <c r="CH31" s="29"/>
      <c r="CI31" s="29" t="str">
        <f t="shared" si="20"/>
        <v>D</v>
      </c>
      <c r="CJ31" s="30" t="str">
        <f t="shared" si="21"/>
        <v>dim.</v>
      </c>
      <c r="CK31" s="29">
        <v>28</v>
      </c>
      <c r="CL31" s="22"/>
      <c r="CM31" s="50"/>
      <c r="CN31" s="51"/>
      <c r="CO31" s="52"/>
      <c r="CP31" s="29"/>
      <c r="CQ31" s="29" t="str">
        <f t="shared" si="22"/>
        <v>M</v>
      </c>
      <c r="CR31" s="29" t="str">
        <f t="shared" si="23"/>
        <v>mer.</v>
      </c>
      <c r="CS31" s="29">
        <v>28</v>
      </c>
      <c r="CT31" s="22"/>
    </row>
    <row r="32" spans="1:98" s="28" customFormat="1" ht="30" x14ac:dyDescent="0.25">
      <c r="A32" s="29"/>
      <c r="B32" s="29"/>
      <c r="C32" s="30"/>
      <c r="D32" s="30"/>
      <c r="E32" s="30"/>
      <c r="F32" s="29"/>
      <c r="G32" s="29" t="str">
        <f t="shared" si="0"/>
        <v>V</v>
      </c>
      <c r="H32" s="29" t="str">
        <f t="shared" si="1"/>
        <v>ven.</v>
      </c>
      <c r="I32" s="30">
        <v>29</v>
      </c>
      <c r="J32" s="22"/>
      <c r="K32" s="50"/>
      <c r="L32" s="54"/>
      <c r="M32" s="53"/>
      <c r="N32" s="31"/>
      <c r="O32" s="32" t="str">
        <f t="shared" si="2"/>
        <v>D</v>
      </c>
      <c r="P32" s="33" t="str">
        <f t="shared" si="3"/>
        <v>dim.</v>
      </c>
      <c r="Q32" s="29">
        <v>29</v>
      </c>
      <c r="R32" s="22"/>
      <c r="S32" s="30"/>
      <c r="T32" s="35"/>
      <c r="U32" s="35"/>
      <c r="V32" s="31"/>
      <c r="W32" s="32" t="str">
        <f t="shared" si="4"/>
        <v>M</v>
      </c>
      <c r="X32" s="34" t="str">
        <f t="shared" si="5"/>
        <v>mer.</v>
      </c>
      <c r="Y32" s="30">
        <v>29</v>
      </c>
      <c r="Z32" s="59" t="s">
        <v>143</v>
      </c>
      <c r="AA32" s="50"/>
      <c r="AB32" s="51"/>
      <c r="AC32" s="52"/>
      <c r="AD32" s="29"/>
      <c r="AE32" s="29" t="str">
        <f t="shared" si="6"/>
        <v>V</v>
      </c>
      <c r="AF32" s="29" t="str">
        <f t="shared" si="7"/>
        <v>ven.</v>
      </c>
      <c r="AG32" s="29">
        <v>29</v>
      </c>
      <c r="AH32" s="22"/>
      <c r="AI32" s="30"/>
      <c r="AJ32" s="30"/>
      <c r="AK32" s="30"/>
      <c r="AL32" s="29"/>
      <c r="AM32" s="29" t="str">
        <f t="shared" si="8"/>
        <v>L</v>
      </c>
      <c r="AN32" s="30" t="str">
        <f t="shared" si="9"/>
        <v>lun.</v>
      </c>
      <c r="AO32" s="29">
        <v>29</v>
      </c>
      <c r="AP32" s="22"/>
      <c r="AU32" s="29"/>
      <c r="AY32" s="30"/>
      <c r="AZ32" s="30"/>
      <c r="BA32" s="30"/>
      <c r="BB32" s="29">
        <v>13</v>
      </c>
      <c r="BC32" s="29" t="str">
        <f t="shared" si="12"/>
        <v>V</v>
      </c>
      <c r="BD32" s="29" t="str">
        <f t="shared" si="13"/>
        <v>ven.</v>
      </c>
      <c r="BE32" s="29">
        <v>29</v>
      </c>
      <c r="BF32" s="22"/>
      <c r="BG32" s="30"/>
      <c r="BH32" s="51"/>
      <c r="BI32" s="30"/>
      <c r="BJ32" s="29"/>
      <c r="BK32" s="29" t="str">
        <f t="shared" si="14"/>
        <v>L</v>
      </c>
      <c r="BL32" s="29" t="str">
        <f t="shared" si="15"/>
        <v>lun.</v>
      </c>
      <c r="BM32" s="29">
        <v>29</v>
      </c>
      <c r="BN32" s="22"/>
      <c r="BO32" s="30"/>
      <c r="BP32" s="30"/>
      <c r="BQ32" s="30"/>
      <c r="BR32" s="29"/>
      <c r="BS32" s="29" t="str">
        <f t="shared" si="16"/>
        <v>M</v>
      </c>
      <c r="BT32" s="30" t="str">
        <f t="shared" si="17"/>
        <v>mer.</v>
      </c>
      <c r="BU32" s="30">
        <v>29</v>
      </c>
      <c r="BV32" s="22"/>
      <c r="BW32" s="30"/>
      <c r="BX32" s="30"/>
      <c r="BY32" s="30"/>
      <c r="BZ32" s="29"/>
      <c r="CA32" s="29" t="str">
        <f t="shared" si="18"/>
        <v>S</v>
      </c>
      <c r="CB32" s="29" t="str">
        <f t="shared" si="19"/>
        <v>sam.</v>
      </c>
      <c r="CC32" s="29">
        <v>29</v>
      </c>
      <c r="CD32" s="22"/>
      <c r="CE32" s="50"/>
      <c r="CF32" s="51"/>
      <c r="CG32" s="52"/>
      <c r="CH32" s="29"/>
      <c r="CI32" s="29" t="str">
        <f t="shared" si="20"/>
        <v>L</v>
      </c>
      <c r="CJ32" s="30" t="str">
        <f t="shared" si="21"/>
        <v>lun.</v>
      </c>
      <c r="CK32" s="30">
        <v>29</v>
      </c>
      <c r="CL32" s="22"/>
      <c r="CM32" s="50"/>
      <c r="CN32" s="51"/>
      <c r="CO32" s="52"/>
      <c r="CP32" s="29"/>
      <c r="CQ32" s="29" t="str">
        <f t="shared" si="22"/>
        <v>J</v>
      </c>
      <c r="CR32" s="29" t="str">
        <f t="shared" si="23"/>
        <v>jeu.</v>
      </c>
      <c r="CS32" s="29">
        <v>29</v>
      </c>
      <c r="CT32" s="22"/>
    </row>
    <row r="33" spans="1:98" s="28" customFormat="1" x14ac:dyDescent="0.25">
      <c r="A33" s="29"/>
      <c r="B33" s="29"/>
      <c r="C33" s="30"/>
      <c r="D33" s="30"/>
      <c r="E33" s="30"/>
      <c r="F33" s="29"/>
      <c r="G33" s="29" t="str">
        <f t="shared" si="0"/>
        <v>S</v>
      </c>
      <c r="H33" s="29" t="str">
        <f t="shared" si="1"/>
        <v>sam.</v>
      </c>
      <c r="I33" s="29">
        <v>30</v>
      </c>
      <c r="J33" s="22"/>
      <c r="K33" s="50"/>
      <c r="L33" s="54"/>
      <c r="M33" s="53"/>
      <c r="N33" s="31"/>
      <c r="O33" s="32" t="str">
        <f t="shared" si="2"/>
        <v>L</v>
      </c>
      <c r="P33" s="33" t="str">
        <f t="shared" si="3"/>
        <v>lun.</v>
      </c>
      <c r="Q33" s="29">
        <v>30</v>
      </c>
      <c r="R33" s="22"/>
      <c r="S33" s="30"/>
      <c r="T33" s="35"/>
      <c r="U33" s="35"/>
      <c r="V33" s="31">
        <v>49</v>
      </c>
      <c r="W33" s="32" t="str">
        <f t="shared" si="4"/>
        <v>J</v>
      </c>
      <c r="X33" s="34" t="str">
        <f t="shared" si="5"/>
        <v>jeu.</v>
      </c>
      <c r="Y33" s="29">
        <v>30</v>
      </c>
      <c r="Z33" s="22"/>
      <c r="AA33" s="50"/>
      <c r="AB33" s="51"/>
      <c r="AC33" s="52"/>
      <c r="AD33" s="29"/>
      <c r="AE33" s="29" t="str">
        <f t="shared" si="6"/>
        <v>S</v>
      </c>
      <c r="AF33" s="29" t="str">
        <f t="shared" si="7"/>
        <v>sam.</v>
      </c>
      <c r="AG33" s="29">
        <v>30</v>
      </c>
      <c r="AH33" s="22"/>
      <c r="AI33" s="30"/>
      <c r="AJ33" s="30"/>
      <c r="AK33" s="30"/>
      <c r="AL33" s="29"/>
      <c r="AM33" s="29" t="str">
        <f t="shared" si="8"/>
        <v>M</v>
      </c>
      <c r="AN33" s="30" t="str">
        <f t="shared" si="9"/>
        <v>mar.</v>
      </c>
      <c r="AO33" s="30">
        <v>30</v>
      </c>
      <c r="AP33" s="22"/>
      <c r="AU33" s="29"/>
      <c r="AY33" s="30"/>
      <c r="AZ33" s="30"/>
      <c r="BA33" s="30"/>
      <c r="BB33" s="29"/>
      <c r="BC33" s="29" t="str">
        <f t="shared" si="12"/>
        <v>S</v>
      </c>
      <c r="BD33" s="29" t="str">
        <f t="shared" si="13"/>
        <v>sam.</v>
      </c>
      <c r="BE33" s="29">
        <v>30</v>
      </c>
      <c r="BF33" s="22"/>
      <c r="BG33" s="30"/>
      <c r="BH33" s="51"/>
      <c r="BI33" s="30"/>
      <c r="BJ33" s="29"/>
      <c r="BK33" s="29" t="str">
        <f t="shared" si="14"/>
        <v>M</v>
      </c>
      <c r="BL33" s="29" t="str">
        <f t="shared" si="15"/>
        <v>mar.</v>
      </c>
      <c r="BM33" s="29">
        <v>30</v>
      </c>
      <c r="BN33" s="22"/>
      <c r="BO33" s="30"/>
      <c r="BP33" s="30"/>
      <c r="BQ33" s="30"/>
      <c r="BR33" s="29"/>
      <c r="BS33" s="29" t="str">
        <f t="shared" si="16"/>
        <v>J</v>
      </c>
      <c r="BT33" s="30" t="str">
        <f t="shared" si="17"/>
        <v>jeu.</v>
      </c>
      <c r="BU33" s="30">
        <v>30</v>
      </c>
      <c r="BV33" s="22"/>
      <c r="BW33" s="30"/>
      <c r="BX33" s="30"/>
      <c r="BY33" s="30"/>
      <c r="BZ33" s="29"/>
      <c r="CA33" s="29" t="str">
        <f t="shared" si="18"/>
        <v>D</v>
      </c>
      <c r="CB33" s="29" t="str">
        <f t="shared" si="19"/>
        <v>dim.</v>
      </c>
      <c r="CC33" s="29">
        <v>30</v>
      </c>
      <c r="CD33" s="22"/>
      <c r="CE33" s="50"/>
      <c r="CF33" s="51"/>
      <c r="CG33" s="52"/>
      <c r="CH33" s="29"/>
      <c r="CI33" s="29" t="str">
        <f t="shared" si="20"/>
        <v>M</v>
      </c>
      <c r="CJ33" s="30" t="str">
        <f t="shared" si="21"/>
        <v>mar.</v>
      </c>
      <c r="CK33" s="30">
        <v>30</v>
      </c>
      <c r="CL33" s="22"/>
      <c r="CM33" s="50"/>
      <c r="CN33" s="51"/>
      <c r="CO33" s="52"/>
      <c r="CP33" s="29">
        <v>35</v>
      </c>
      <c r="CQ33" s="29" t="str">
        <f t="shared" si="22"/>
        <v>V</v>
      </c>
      <c r="CR33" s="29" t="str">
        <f t="shared" si="23"/>
        <v>ven.</v>
      </c>
      <c r="CS33" s="29">
        <v>30</v>
      </c>
      <c r="CT33" s="22"/>
    </row>
    <row r="34" spans="1:98" s="28" customFormat="1" ht="30" x14ac:dyDescent="0.25">
      <c r="G34" s="29"/>
      <c r="H34" s="40"/>
      <c r="K34" s="50"/>
      <c r="L34" s="54"/>
      <c r="M34" s="53"/>
      <c r="N34" s="31"/>
      <c r="O34" s="32" t="str">
        <f t="shared" si="2"/>
        <v>M</v>
      </c>
      <c r="P34" s="33" t="str">
        <f t="shared" si="3"/>
        <v>mar.</v>
      </c>
      <c r="Q34" s="29">
        <v>31</v>
      </c>
      <c r="R34" s="22"/>
      <c r="W34" s="32"/>
      <c r="AA34" s="50"/>
      <c r="AB34" s="51"/>
      <c r="AC34" s="52"/>
      <c r="AD34" s="29"/>
      <c r="AE34" s="29" t="str">
        <f t="shared" si="6"/>
        <v>D</v>
      </c>
      <c r="AF34" s="29" t="str">
        <f t="shared" si="7"/>
        <v>dim.</v>
      </c>
      <c r="AG34" s="29">
        <v>31</v>
      </c>
      <c r="AH34" s="22"/>
      <c r="AI34" s="30"/>
      <c r="AJ34" s="30"/>
      <c r="AK34" s="30"/>
      <c r="AL34" s="29"/>
      <c r="AM34" s="29" t="str">
        <f t="shared" si="8"/>
        <v>M</v>
      </c>
      <c r="AN34" s="30" t="str">
        <f t="shared" si="9"/>
        <v>mer.</v>
      </c>
      <c r="AO34" s="30">
        <v>31</v>
      </c>
      <c r="AP34" s="59" t="s">
        <v>151</v>
      </c>
      <c r="AU34" s="29"/>
      <c r="AY34" s="30"/>
      <c r="AZ34" s="30"/>
      <c r="BA34" s="30"/>
      <c r="BB34" s="29"/>
      <c r="BC34" s="29" t="str">
        <f t="shared" si="12"/>
        <v>D</v>
      </c>
      <c r="BD34" s="29" t="str">
        <f t="shared" si="13"/>
        <v>dim.</v>
      </c>
      <c r="BE34" s="29">
        <v>31</v>
      </c>
      <c r="BF34" s="22"/>
      <c r="BK34" s="29"/>
      <c r="BO34" s="30"/>
      <c r="BP34" s="30"/>
      <c r="BQ34" s="30"/>
      <c r="BR34" s="29">
        <v>22</v>
      </c>
      <c r="BS34" s="29" t="str">
        <f t="shared" si="16"/>
        <v>V</v>
      </c>
      <c r="BT34" s="30" t="str">
        <f t="shared" si="17"/>
        <v>ven.</v>
      </c>
      <c r="BU34" s="29">
        <v>31</v>
      </c>
      <c r="BV34" s="22"/>
      <c r="CA34" s="29"/>
      <c r="CE34" s="50"/>
      <c r="CF34" s="51"/>
      <c r="CG34" s="52"/>
      <c r="CH34" s="29"/>
      <c r="CI34" s="29" t="str">
        <f t="shared" si="20"/>
        <v>M</v>
      </c>
      <c r="CJ34" s="30" t="str">
        <f t="shared" si="21"/>
        <v>mer.</v>
      </c>
      <c r="CK34" s="29">
        <v>31</v>
      </c>
      <c r="CL34" s="22"/>
      <c r="CQ34" s="29"/>
    </row>
    <row r="35" spans="1:98" s="28" customFormat="1" x14ac:dyDescent="0.25">
      <c r="H35" s="40"/>
    </row>
    <row r="36" spans="1:98" s="20" customFormat="1" ht="1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/>
      <c r="Z36" s="43"/>
      <c r="AA36" s="41"/>
      <c r="AB36" s="41"/>
      <c r="AC36" s="41"/>
      <c r="AD36" s="41"/>
      <c r="AE36" s="41"/>
      <c r="AF36" s="41"/>
      <c r="AG36" s="41"/>
      <c r="AH36" s="41"/>
      <c r="AI36" s="44"/>
      <c r="AJ36" s="44"/>
      <c r="AK36" s="44"/>
      <c r="AL36" s="44"/>
      <c r="AM36" s="44"/>
      <c r="AN36" s="44"/>
      <c r="AO36" s="44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</row>
    <row r="37" spans="1:98" s="20" customForma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/>
      <c r="Z37" s="43"/>
      <c r="AA37" s="41"/>
      <c r="AB37" s="41"/>
      <c r="AC37" s="41"/>
      <c r="AD37" s="41"/>
      <c r="AE37" s="41"/>
      <c r="AF37" s="41"/>
      <c r="AG37" s="41"/>
      <c r="AH37" s="41"/>
      <c r="AI37" s="44"/>
      <c r="AJ37" s="44"/>
      <c r="AK37" s="44"/>
      <c r="AL37" s="44"/>
      <c r="AM37" s="44"/>
      <c r="AN37" s="44"/>
      <c r="AO37" s="44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</row>
    <row r="38" spans="1:98" s="20" customFormat="1" ht="15.7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5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/>
      <c r="Z38" s="43"/>
      <c r="AA38" s="41"/>
      <c r="AB38" s="41"/>
      <c r="AC38" s="41"/>
      <c r="AD38" s="41"/>
      <c r="AE38" s="41"/>
      <c r="AF38" s="41"/>
      <c r="AG38" s="41"/>
      <c r="AH38" s="41"/>
      <c r="AI38" s="44"/>
      <c r="AJ38" s="44"/>
      <c r="AK38" s="44"/>
      <c r="AL38" s="44"/>
      <c r="AM38" s="44"/>
      <c r="AN38" s="44"/>
      <c r="AO38" s="44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</row>
    <row r="39" spans="1:98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7"/>
    </row>
    <row r="171" spans="14:15" x14ac:dyDescent="0.25">
      <c r="N171" s="48"/>
      <c r="O171" s="48"/>
    </row>
    <row r="319" spans="1:98" s="42" customFormat="1" x14ac:dyDescent="0.25">
      <c r="A319" s="41"/>
      <c r="B319" s="41"/>
      <c r="C319" s="41"/>
      <c r="D319" s="41"/>
      <c r="E319" s="41"/>
      <c r="F319" s="49"/>
      <c r="G319" s="49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</row>
  </sheetData>
  <mergeCells count="24">
    <mergeCell ref="CM2:CT2"/>
    <mergeCell ref="AG3:AH3"/>
    <mergeCell ref="AO3:AP3"/>
    <mergeCell ref="AW3:AX3"/>
    <mergeCell ref="BE3:BF3"/>
    <mergeCell ref="BM3:BN3"/>
    <mergeCell ref="BU3:BV3"/>
    <mergeCell ref="CC3:CD3"/>
    <mergeCell ref="CK3:CL3"/>
    <mergeCell ref="CS3:CT3"/>
    <mergeCell ref="AQ2:AX2"/>
    <mergeCell ref="AY2:BF2"/>
    <mergeCell ref="BG2:BN2"/>
    <mergeCell ref="BO2:BV2"/>
    <mergeCell ref="BW2:CD2"/>
    <mergeCell ref="CE2:CL2"/>
    <mergeCell ref="AI2:AP2"/>
    <mergeCell ref="BF18:BF19"/>
    <mergeCell ref="BV20:BV21"/>
    <mergeCell ref="A1:I1"/>
    <mergeCell ref="A2:J2"/>
    <mergeCell ref="K2:R2"/>
    <mergeCell ref="S2:Z2"/>
    <mergeCell ref="AA2:AH2"/>
  </mergeCells>
  <conditionalFormatting sqref="J4:J34 Z12:AG12 Z19:AG19 Z4:AH11 Z13:AH18 Z20:AH33">
    <cfRule type="expression" dxfId="11" priority="40">
      <formula>G4="D"</formula>
    </cfRule>
  </conditionalFormatting>
  <conditionalFormatting sqref="R4:R34">
    <cfRule type="expression" dxfId="10" priority="1">
      <formula>O4="D"</formula>
    </cfRule>
  </conditionalFormatting>
  <conditionalFormatting sqref="AH19">
    <cfRule type="expression" dxfId="9" priority="42">
      <formula>AE12="D"</formula>
    </cfRule>
  </conditionalFormatting>
  <conditionalFormatting sqref="AP4:AP34">
    <cfRule type="expression" dxfId="8" priority="3">
      <formula>AM4="D"</formula>
    </cfRule>
  </conditionalFormatting>
  <conditionalFormatting sqref="AX4:AX31">
    <cfRule type="expression" dxfId="7" priority="6">
      <formula>AU4="D"</formula>
    </cfRule>
  </conditionalFormatting>
  <conditionalFormatting sqref="BF4:BF18 BF20:BF34">
    <cfRule type="expression" dxfId="6" priority="4">
      <formula>BC4="D"</formula>
    </cfRule>
  </conditionalFormatting>
  <conditionalFormatting sqref="BN4:BN33">
    <cfRule type="expression" dxfId="5" priority="19">
      <formula>BK4="D"</formula>
    </cfRule>
  </conditionalFormatting>
  <conditionalFormatting sqref="BV4:BV20">
    <cfRule type="expression" dxfId="4" priority="18">
      <formula>BS4="D"</formula>
    </cfRule>
  </conditionalFormatting>
  <conditionalFormatting sqref="BV22:BV34">
    <cfRule type="expression" dxfId="3" priority="17">
      <formula>BS22="D"</formula>
    </cfRule>
  </conditionalFormatting>
  <conditionalFormatting sqref="CD4:CD33">
    <cfRule type="expression" dxfId="2" priority="32">
      <formula>CA4="D"</formula>
    </cfRule>
  </conditionalFormatting>
  <conditionalFormatting sqref="CL4:CL34">
    <cfRule type="expression" dxfId="1" priority="21">
      <formula>CI4="D"</formula>
    </cfRule>
  </conditionalFormatting>
  <conditionalFormatting sqref="CT4:CT33">
    <cfRule type="expression" dxfId="0" priority="20">
      <formula>CQ4="D"</formula>
    </cfRule>
  </conditionalFormatting>
  <pageMargins left="0.25" right="0.25" top="0.75" bottom="0.75" header="0.3" footer="0.3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201568CD964844ABAFB43AE2F7A1FC" ma:contentTypeVersion="10" ma:contentTypeDescription="Crée un document." ma:contentTypeScope="" ma:versionID="3dfb3e70773ebc54f873197214010366">
  <xsd:schema xmlns:xsd="http://www.w3.org/2001/XMLSchema" xmlns:xs="http://www.w3.org/2001/XMLSchema" xmlns:p="http://schemas.microsoft.com/office/2006/metadata/properties" xmlns:ns2="8de4eb62-6827-4725-b575-be95922301c4" xmlns:ns3="25e23c8a-045d-45be-8c26-94cfe3720f18" targetNamespace="http://schemas.microsoft.com/office/2006/metadata/properties" ma:root="true" ma:fieldsID="b70641a1782786bc07f8bfee3c474ade" ns2:_="" ns3:_="">
    <xsd:import namespace="8de4eb62-6827-4725-b575-be95922301c4"/>
    <xsd:import namespace="25e23c8a-045d-45be-8c26-94cfe3720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4eb62-6827-4725-b575-be95922301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23c8a-045d-45be-8c26-94cfe3720f1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e23c8a-045d-45be-8c26-94cfe3720f18">
      <UserInfo>
        <DisplayName>Marion Petipré</DisplayName>
        <AccountId>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AAA7F-074F-4B4B-A9A5-6B4002E22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e4eb62-6827-4725-b575-be95922301c4"/>
    <ds:schemaRef ds:uri="25e23c8a-045d-45be-8c26-94cfe3720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3A263-3AED-4D23-BAB5-0E36122258AC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25e23c8a-045d-45be-8c26-94cfe3720f18"/>
    <ds:schemaRef ds:uri="8de4eb62-6827-4725-b575-be95922301c4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FD81099-C183-43FA-9678-60A87CF289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2023-2024</vt:lpstr>
      <vt:lpstr>Calendrier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cachia</dc:creator>
  <cp:keywords/>
  <dc:description/>
  <cp:lastModifiedBy>Nadjime BENHAMANA</cp:lastModifiedBy>
  <cp:revision/>
  <dcterms:created xsi:type="dcterms:W3CDTF">2020-07-06T08:17:08Z</dcterms:created>
  <dcterms:modified xsi:type="dcterms:W3CDTF">2023-04-17T14:45:40Z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0x01010022201568CD964844ABAFB43AE2F7A1FC</vt:lpwstr>
  </property>
</Properties>
</file>