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CENTRE DE RESSOURCES FP\CanditOnLine - COL\PSYCHO\DU DUC361 Neuroéducation à distance\2023-2024\"/>
    </mc:Choice>
  </mc:AlternateContent>
  <bookViews>
    <workbookView xWindow="0" yWindow="0" windowWidth="23040" windowHeight="8328" firstSheet="1" activeTab="2"/>
  </bookViews>
  <sheets>
    <sheet name="Modèle (3)" sheetId="5" state="hidden" r:id="rId1"/>
    <sheet name="Proposition calendrier_2024_V2" sheetId="8" r:id="rId2"/>
    <sheet name="Déroulé année_V2" sheetId="11" r:id="rId3"/>
  </sheet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8" l="1"/>
  <c r="J17" i="8"/>
  <c r="J10" i="8"/>
  <c r="D20" i="8" l="1"/>
  <c r="D13" i="8"/>
  <c r="D6" i="8"/>
  <c r="BN34" i="5"/>
  <c r="BM34" i="5"/>
  <c r="BB34" i="5"/>
  <c r="BA34" i="5"/>
  <c r="AP34" i="5"/>
  <c r="AO34" i="5"/>
  <c r="AD34" i="5"/>
  <c r="AC34" i="5"/>
  <c r="X34" i="5"/>
  <c r="W34" i="5"/>
  <c r="L34" i="5"/>
  <c r="K34" i="5"/>
  <c r="BT33" i="5"/>
  <c r="BS33" i="5"/>
  <c r="BN33" i="5"/>
  <c r="BM33" i="5"/>
  <c r="BH33" i="5"/>
  <c r="BG33" i="5"/>
  <c r="BB33" i="5"/>
  <c r="BA33" i="5"/>
  <c r="AV33" i="5"/>
  <c r="AU33" i="5"/>
  <c r="AP33" i="5"/>
  <c r="AO33" i="5"/>
  <c r="AD33" i="5"/>
  <c r="AC33" i="5"/>
  <c r="X33" i="5"/>
  <c r="W33" i="5"/>
  <c r="R33" i="5"/>
  <c r="Q33" i="5"/>
  <c r="L33" i="5"/>
  <c r="K33" i="5"/>
  <c r="F33" i="5"/>
  <c r="E33" i="5"/>
  <c r="BT32" i="5"/>
  <c r="BS32" i="5"/>
  <c r="BN32" i="5"/>
  <c r="BM32" i="5"/>
  <c r="BH32" i="5"/>
  <c r="BG32" i="5"/>
  <c r="BB32" i="5"/>
  <c r="BA32" i="5"/>
  <c r="AV32" i="5"/>
  <c r="AU32" i="5"/>
  <c r="AP32" i="5"/>
  <c r="AO32" i="5"/>
  <c r="AD32" i="5"/>
  <c r="AC32" i="5"/>
  <c r="X32" i="5"/>
  <c r="W32" i="5"/>
  <c r="R32" i="5"/>
  <c r="Q32" i="5"/>
  <c r="L32" i="5"/>
  <c r="K32" i="5"/>
  <c r="F32" i="5"/>
  <c r="E32" i="5"/>
  <c r="BT31" i="5"/>
  <c r="BS31" i="5"/>
  <c r="BN31" i="5"/>
  <c r="BM31" i="5"/>
  <c r="BH31" i="5"/>
  <c r="BG31" i="5"/>
  <c r="BB31" i="5"/>
  <c r="BA31" i="5"/>
  <c r="AV31" i="5"/>
  <c r="AU31" i="5"/>
  <c r="AP31" i="5"/>
  <c r="AO31" i="5"/>
  <c r="AJ31" i="5"/>
  <c r="AI31" i="5"/>
  <c r="AD31" i="5"/>
  <c r="AC31" i="5"/>
  <c r="X31" i="5"/>
  <c r="W31" i="5"/>
  <c r="R31" i="5"/>
  <c r="Q31" i="5"/>
  <c r="L31" i="5"/>
  <c r="K31" i="5"/>
  <c r="F31" i="5"/>
  <c r="E31" i="5"/>
  <c r="BT30" i="5"/>
  <c r="BS30" i="5"/>
  <c r="BN30" i="5"/>
  <c r="BM30" i="5"/>
  <c r="BH30" i="5"/>
  <c r="BG30" i="5"/>
  <c r="BB30" i="5"/>
  <c r="BA30" i="5"/>
  <c r="AV30" i="5"/>
  <c r="AU30" i="5"/>
  <c r="AP30" i="5"/>
  <c r="AO30" i="5"/>
  <c r="AJ30" i="5"/>
  <c r="AI30" i="5"/>
  <c r="AD30" i="5"/>
  <c r="AC30" i="5"/>
  <c r="X30" i="5"/>
  <c r="W30" i="5"/>
  <c r="R30" i="5"/>
  <c r="Q30" i="5"/>
  <c r="L30" i="5"/>
  <c r="K30" i="5"/>
  <c r="F30" i="5"/>
  <c r="E30" i="5"/>
  <c r="BT29" i="5"/>
  <c r="BS29" i="5"/>
  <c r="BN29" i="5"/>
  <c r="BM29" i="5"/>
  <c r="BH29" i="5"/>
  <c r="BG29" i="5"/>
  <c r="BB29" i="5"/>
  <c r="BA29" i="5"/>
  <c r="AV29" i="5"/>
  <c r="AU29" i="5"/>
  <c r="AP29" i="5"/>
  <c r="AO29" i="5"/>
  <c r="AJ29" i="5"/>
  <c r="AI29" i="5"/>
  <c r="AD29" i="5"/>
  <c r="AC29" i="5"/>
  <c r="X29" i="5"/>
  <c r="W29" i="5"/>
  <c r="R29" i="5"/>
  <c r="Q29" i="5"/>
  <c r="L29" i="5"/>
  <c r="K29" i="5"/>
  <c r="F29" i="5"/>
  <c r="E29" i="5"/>
  <c r="BT28" i="5"/>
  <c r="BS28" i="5"/>
  <c r="BN28" i="5"/>
  <c r="BM28" i="5"/>
  <c r="BH28" i="5"/>
  <c r="BG28" i="5"/>
  <c r="BB28" i="5"/>
  <c r="BA28" i="5"/>
  <c r="AV28" i="5"/>
  <c r="AU28" i="5"/>
  <c r="AP28" i="5"/>
  <c r="AO28" i="5"/>
  <c r="AJ28" i="5"/>
  <c r="AI28" i="5"/>
  <c r="AD28" i="5"/>
  <c r="AC28" i="5"/>
  <c r="X28" i="5"/>
  <c r="W28" i="5"/>
  <c r="R28" i="5"/>
  <c r="Q28" i="5"/>
  <c r="L28" i="5"/>
  <c r="K28" i="5"/>
  <c r="F28" i="5"/>
  <c r="E28" i="5"/>
  <c r="BT27" i="5"/>
  <c r="BS27" i="5"/>
  <c r="BN27" i="5"/>
  <c r="BM27" i="5"/>
  <c r="BH27" i="5"/>
  <c r="BG27" i="5"/>
  <c r="BB27" i="5"/>
  <c r="BA27" i="5"/>
  <c r="AV27" i="5"/>
  <c r="AU27" i="5"/>
  <c r="AP27" i="5"/>
  <c r="AO27" i="5"/>
  <c r="AJ27" i="5"/>
  <c r="AI27" i="5"/>
  <c r="AD27" i="5"/>
  <c r="AC27" i="5"/>
  <c r="X27" i="5"/>
  <c r="W27" i="5"/>
  <c r="R27" i="5"/>
  <c r="Q27" i="5"/>
  <c r="L27" i="5"/>
  <c r="K27" i="5"/>
  <c r="F27" i="5"/>
  <c r="E27" i="5"/>
  <c r="BT26" i="5"/>
  <c r="BS26" i="5"/>
  <c r="BN26" i="5"/>
  <c r="BM26" i="5"/>
  <c r="BH26" i="5"/>
  <c r="BG26" i="5"/>
  <c r="BB26" i="5"/>
  <c r="BA26" i="5"/>
  <c r="AV26" i="5"/>
  <c r="AU26" i="5"/>
  <c r="AP26" i="5"/>
  <c r="AO26" i="5"/>
  <c r="AJ26" i="5"/>
  <c r="AI26" i="5"/>
  <c r="AD26" i="5"/>
  <c r="AC26" i="5"/>
  <c r="X26" i="5"/>
  <c r="W26" i="5"/>
  <c r="R26" i="5"/>
  <c r="Q26" i="5"/>
  <c r="L26" i="5"/>
  <c r="K26" i="5"/>
  <c r="F26" i="5"/>
  <c r="E26" i="5"/>
  <c r="BT25" i="5"/>
  <c r="BS25" i="5"/>
  <c r="BN25" i="5"/>
  <c r="BM25" i="5"/>
  <c r="BH25" i="5"/>
  <c r="BG25" i="5"/>
  <c r="BB25" i="5"/>
  <c r="BA25" i="5"/>
  <c r="AV25" i="5"/>
  <c r="AU25" i="5"/>
  <c r="AP25" i="5"/>
  <c r="AO25" i="5"/>
  <c r="AJ25" i="5"/>
  <c r="AI25" i="5"/>
  <c r="AD25" i="5"/>
  <c r="AC25" i="5"/>
  <c r="X25" i="5"/>
  <c r="W25" i="5"/>
  <c r="R25" i="5"/>
  <c r="Q25" i="5"/>
  <c r="L25" i="5"/>
  <c r="K25" i="5"/>
  <c r="F25" i="5"/>
  <c r="E25" i="5"/>
  <c r="BT24" i="5"/>
  <c r="BS24" i="5"/>
  <c r="BN24" i="5"/>
  <c r="BM24" i="5"/>
  <c r="BH24" i="5"/>
  <c r="BG24" i="5"/>
  <c r="BB24" i="5"/>
  <c r="BA24" i="5"/>
  <c r="AV24" i="5"/>
  <c r="AU24" i="5"/>
  <c r="AP24" i="5"/>
  <c r="AO24" i="5"/>
  <c r="AJ24" i="5"/>
  <c r="AI24" i="5"/>
  <c r="AD24" i="5"/>
  <c r="AC24" i="5"/>
  <c r="X24" i="5"/>
  <c r="W24" i="5"/>
  <c r="R24" i="5"/>
  <c r="Q24" i="5"/>
  <c r="L24" i="5"/>
  <c r="K24" i="5"/>
  <c r="F24" i="5"/>
  <c r="E24" i="5"/>
  <c r="BT23" i="5"/>
  <c r="BS23" i="5"/>
  <c r="BN23" i="5"/>
  <c r="BM23" i="5"/>
  <c r="BH23" i="5"/>
  <c r="BG23" i="5"/>
  <c r="BB23" i="5"/>
  <c r="BA23" i="5"/>
  <c r="AV23" i="5"/>
  <c r="AU23" i="5"/>
  <c r="AP23" i="5"/>
  <c r="AO23" i="5"/>
  <c r="AJ23" i="5"/>
  <c r="AI23" i="5"/>
  <c r="AD23" i="5"/>
  <c r="AC23" i="5"/>
  <c r="X23" i="5"/>
  <c r="W23" i="5"/>
  <c r="R23" i="5"/>
  <c r="Q23" i="5"/>
  <c r="L23" i="5"/>
  <c r="K23" i="5"/>
  <c r="F23" i="5"/>
  <c r="E23" i="5"/>
  <c r="BT22" i="5"/>
  <c r="BS22" i="5"/>
  <c r="BN22" i="5"/>
  <c r="BM22" i="5"/>
  <c r="BH22" i="5"/>
  <c r="BG22" i="5"/>
  <c r="BB22" i="5"/>
  <c r="BA22" i="5"/>
  <c r="AV22" i="5"/>
  <c r="AU22" i="5"/>
  <c r="AP22" i="5"/>
  <c r="AO22" i="5"/>
  <c r="AJ22" i="5"/>
  <c r="AI22" i="5"/>
  <c r="AD22" i="5"/>
  <c r="AC22" i="5"/>
  <c r="X22" i="5"/>
  <c r="W22" i="5"/>
  <c r="R22" i="5"/>
  <c r="Q22" i="5"/>
  <c r="L22" i="5"/>
  <c r="K22" i="5"/>
  <c r="F22" i="5"/>
  <c r="E22" i="5"/>
  <c r="BT21" i="5"/>
  <c r="BS21" i="5"/>
  <c r="BN21" i="5"/>
  <c r="BM21" i="5"/>
  <c r="BH21" i="5"/>
  <c r="BG21" i="5"/>
  <c r="BB21" i="5"/>
  <c r="BA21" i="5"/>
  <c r="AV21" i="5"/>
  <c r="AU21" i="5"/>
  <c r="AP21" i="5"/>
  <c r="AO21" i="5"/>
  <c r="AJ21" i="5"/>
  <c r="AI21" i="5"/>
  <c r="AD21" i="5"/>
  <c r="AC21" i="5"/>
  <c r="X21" i="5"/>
  <c r="W21" i="5"/>
  <c r="R21" i="5"/>
  <c r="Q21" i="5"/>
  <c r="L21" i="5"/>
  <c r="K21" i="5"/>
  <c r="F21" i="5"/>
  <c r="E21" i="5"/>
  <c r="BT20" i="5"/>
  <c r="BS20" i="5"/>
  <c r="BN20" i="5"/>
  <c r="BM20" i="5"/>
  <c r="BH20" i="5"/>
  <c r="BG20" i="5"/>
  <c r="BB20" i="5"/>
  <c r="BA20" i="5"/>
  <c r="AV20" i="5"/>
  <c r="AU20" i="5"/>
  <c r="AP20" i="5"/>
  <c r="AO20" i="5"/>
  <c r="AJ20" i="5"/>
  <c r="AI20" i="5"/>
  <c r="AD20" i="5"/>
  <c r="AC20" i="5"/>
  <c r="X20" i="5"/>
  <c r="W20" i="5"/>
  <c r="R20" i="5"/>
  <c r="Q20" i="5"/>
  <c r="L20" i="5"/>
  <c r="K20" i="5"/>
  <c r="F20" i="5"/>
  <c r="E20" i="5"/>
  <c r="BT19" i="5"/>
  <c r="BS19" i="5"/>
  <c r="BN19" i="5"/>
  <c r="BM19" i="5"/>
  <c r="BH19" i="5"/>
  <c r="BG19" i="5"/>
  <c r="BB19" i="5"/>
  <c r="BA19" i="5"/>
  <c r="AV19" i="5"/>
  <c r="AU19" i="5"/>
  <c r="AP19" i="5"/>
  <c r="AO19" i="5"/>
  <c r="AJ19" i="5"/>
  <c r="AI19" i="5"/>
  <c r="AD19" i="5"/>
  <c r="AC19" i="5"/>
  <c r="X19" i="5"/>
  <c r="W19" i="5"/>
  <c r="R19" i="5"/>
  <c r="Q19" i="5"/>
  <c r="L19" i="5"/>
  <c r="K19" i="5"/>
  <c r="F19" i="5"/>
  <c r="E19" i="5"/>
  <c r="BT18" i="5"/>
  <c r="BS18" i="5"/>
  <c r="BN18" i="5"/>
  <c r="BM18" i="5"/>
  <c r="BH18" i="5"/>
  <c r="BG18" i="5"/>
  <c r="BB18" i="5"/>
  <c r="BA18" i="5"/>
  <c r="AV18" i="5"/>
  <c r="AU18" i="5"/>
  <c r="AP18" i="5"/>
  <c r="AO18" i="5"/>
  <c r="AJ18" i="5"/>
  <c r="AI18" i="5"/>
  <c r="AD18" i="5"/>
  <c r="AC18" i="5"/>
  <c r="X18" i="5"/>
  <c r="W18" i="5"/>
  <c r="R18" i="5"/>
  <c r="Q18" i="5"/>
  <c r="L18" i="5"/>
  <c r="K18" i="5"/>
  <c r="F18" i="5"/>
  <c r="E18" i="5"/>
  <c r="BT17" i="5"/>
  <c r="BS17" i="5"/>
  <c r="BN17" i="5"/>
  <c r="BM17" i="5"/>
  <c r="BH17" i="5"/>
  <c r="BG17" i="5"/>
  <c r="BB17" i="5"/>
  <c r="BA17" i="5"/>
  <c r="AV17" i="5"/>
  <c r="AU17" i="5"/>
  <c r="AP17" i="5"/>
  <c r="AO17" i="5"/>
  <c r="AJ17" i="5"/>
  <c r="AI17" i="5"/>
  <c r="AD17" i="5"/>
  <c r="AC17" i="5"/>
  <c r="X17" i="5"/>
  <c r="W17" i="5"/>
  <c r="R17" i="5"/>
  <c r="Q17" i="5"/>
  <c r="L17" i="5"/>
  <c r="K17" i="5"/>
  <c r="F17" i="5"/>
  <c r="E17" i="5"/>
  <c r="BT16" i="5"/>
  <c r="BS16" i="5"/>
  <c r="BN16" i="5"/>
  <c r="BM16" i="5"/>
  <c r="BH16" i="5"/>
  <c r="BG16" i="5"/>
  <c r="BB16" i="5"/>
  <c r="BA16" i="5"/>
  <c r="AV16" i="5"/>
  <c r="AU16" i="5"/>
  <c r="AP16" i="5"/>
  <c r="AO16" i="5"/>
  <c r="AJ16" i="5"/>
  <c r="AI16" i="5"/>
  <c r="AD16" i="5"/>
  <c r="AC16" i="5"/>
  <c r="X16" i="5"/>
  <c r="W16" i="5"/>
  <c r="R16" i="5"/>
  <c r="Q16" i="5"/>
  <c r="L16" i="5"/>
  <c r="K16" i="5"/>
  <c r="F16" i="5"/>
  <c r="E16" i="5"/>
  <c r="BT15" i="5"/>
  <c r="BS15" i="5"/>
  <c r="BN15" i="5"/>
  <c r="BM15" i="5"/>
  <c r="BH15" i="5"/>
  <c r="BG15" i="5"/>
  <c r="BB15" i="5"/>
  <c r="BA15" i="5"/>
  <c r="AV15" i="5"/>
  <c r="AU15" i="5"/>
  <c r="AP15" i="5"/>
  <c r="AO15" i="5"/>
  <c r="AJ15" i="5"/>
  <c r="AI15" i="5"/>
  <c r="AD15" i="5"/>
  <c r="AC15" i="5"/>
  <c r="X15" i="5"/>
  <c r="W15" i="5"/>
  <c r="R15" i="5"/>
  <c r="Q15" i="5"/>
  <c r="L15" i="5"/>
  <c r="K15" i="5"/>
  <c r="F15" i="5"/>
  <c r="E15" i="5"/>
  <c r="H37" i="5"/>
  <c r="BT14" i="5"/>
  <c r="BS14" i="5"/>
  <c r="BN14" i="5"/>
  <c r="BM14" i="5"/>
  <c r="BH14" i="5"/>
  <c r="BG14" i="5"/>
  <c r="BB14" i="5"/>
  <c r="BA14" i="5"/>
  <c r="AV14" i="5"/>
  <c r="AU14" i="5"/>
  <c r="AP14" i="5"/>
  <c r="AO14" i="5"/>
  <c r="AJ14" i="5"/>
  <c r="AI14" i="5"/>
  <c r="AD14" i="5"/>
  <c r="AC14" i="5"/>
  <c r="X14" i="5"/>
  <c r="W14" i="5"/>
  <c r="R14" i="5"/>
  <c r="Q14" i="5"/>
  <c r="L14" i="5"/>
  <c r="K14" i="5"/>
  <c r="F14" i="5"/>
  <c r="E14" i="5"/>
  <c r="BT13" i="5"/>
  <c r="BS13" i="5"/>
  <c r="BN13" i="5"/>
  <c r="BM13" i="5"/>
  <c r="BH13" i="5"/>
  <c r="BG13" i="5"/>
  <c r="BB13" i="5"/>
  <c r="BA13" i="5"/>
  <c r="AV13" i="5"/>
  <c r="AU13" i="5"/>
  <c r="AP13" i="5"/>
  <c r="AO13" i="5"/>
  <c r="AJ13" i="5"/>
  <c r="AI13" i="5"/>
  <c r="AD13" i="5"/>
  <c r="AC13" i="5"/>
  <c r="X13" i="5"/>
  <c r="W13" i="5"/>
  <c r="R13" i="5"/>
  <c r="Q13" i="5"/>
  <c r="L13" i="5"/>
  <c r="K13" i="5"/>
  <c r="F13" i="5"/>
  <c r="E13" i="5"/>
  <c r="BT12" i="5"/>
  <c r="BS12" i="5"/>
  <c r="BN12" i="5"/>
  <c r="BM12" i="5"/>
  <c r="BH12" i="5"/>
  <c r="BG12" i="5"/>
  <c r="BB12" i="5"/>
  <c r="BA12" i="5"/>
  <c r="AV12" i="5"/>
  <c r="AU12" i="5"/>
  <c r="AP12" i="5"/>
  <c r="AO12" i="5"/>
  <c r="AJ12" i="5"/>
  <c r="AI12" i="5"/>
  <c r="AD12" i="5"/>
  <c r="AC12" i="5"/>
  <c r="X12" i="5"/>
  <c r="W12" i="5"/>
  <c r="R12" i="5"/>
  <c r="Q12" i="5"/>
  <c r="L12" i="5"/>
  <c r="K12" i="5"/>
  <c r="F12" i="5"/>
  <c r="E12" i="5"/>
  <c r="BT11" i="5"/>
  <c r="BS11" i="5"/>
  <c r="BN11" i="5"/>
  <c r="BM11" i="5"/>
  <c r="BH11" i="5"/>
  <c r="BG11" i="5"/>
  <c r="BB11" i="5"/>
  <c r="BA11" i="5"/>
  <c r="AV11" i="5"/>
  <c r="AU11" i="5"/>
  <c r="AP11" i="5"/>
  <c r="AO11" i="5"/>
  <c r="AJ11" i="5"/>
  <c r="AI11" i="5"/>
  <c r="AD11" i="5"/>
  <c r="AC11" i="5"/>
  <c r="X11" i="5"/>
  <c r="W11" i="5"/>
  <c r="R11" i="5"/>
  <c r="Q11" i="5"/>
  <c r="L11" i="5"/>
  <c r="K11" i="5"/>
  <c r="F11" i="5"/>
  <c r="E11" i="5"/>
  <c r="BT10" i="5"/>
  <c r="BS10" i="5"/>
  <c r="BN10" i="5"/>
  <c r="BM10" i="5"/>
  <c r="BH10" i="5"/>
  <c r="BG10" i="5"/>
  <c r="BB10" i="5"/>
  <c r="BA10" i="5"/>
  <c r="AV10" i="5"/>
  <c r="AU10" i="5"/>
  <c r="AP10" i="5"/>
  <c r="AO10" i="5"/>
  <c r="AJ10" i="5"/>
  <c r="AI10" i="5"/>
  <c r="AD10" i="5"/>
  <c r="AC10" i="5"/>
  <c r="X10" i="5"/>
  <c r="W10" i="5"/>
  <c r="R10" i="5"/>
  <c r="Q10" i="5"/>
  <c r="L10" i="5"/>
  <c r="K10" i="5"/>
  <c r="F10" i="5"/>
  <c r="E10" i="5"/>
  <c r="BT9" i="5"/>
  <c r="BS9" i="5"/>
  <c r="BN9" i="5"/>
  <c r="BM9" i="5"/>
  <c r="BH9" i="5"/>
  <c r="BG9" i="5"/>
  <c r="BB9" i="5"/>
  <c r="BA9" i="5"/>
  <c r="AV9" i="5"/>
  <c r="AU9" i="5"/>
  <c r="AP9" i="5"/>
  <c r="AO9" i="5"/>
  <c r="AJ9" i="5"/>
  <c r="AI9" i="5"/>
  <c r="AD9" i="5"/>
  <c r="AC9" i="5"/>
  <c r="X9" i="5"/>
  <c r="W9" i="5"/>
  <c r="R9" i="5"/>
  <c r="Q9" i="5"/>
  <c r="L9" i="5"/>
  <c r="K9" i="5"/>
  <c r="F9" i="5"/>
  <c r="E9" i="5"/>
  <c r="BT8" i="5"/>
  <c r="BS8" i="5"/>
  <c r="BN8" i="5"/>
  <c r="BM8" i="5"/>
  <c r="BH8" i="5"/>
  <c r="BG8" i="5"/>
  <c r="BB8" i="5"/>
  <c r="BA8" i="5"/>
  <c r="AV8" i="5"/>
  <c r="AU8" i="5"/>
  <c r="AP8" i="5"/>
  <c r="AO8" i="5"/>
  <c r="AJ8" i="5"/>
  <c r="AI8" i="5"/>
  <c r="AD8" i="5"/>
  <c r="AC8" i="5"/>
  <c r="X8" i="5"/>
  <c r="W8" i="5"/>
  <c r="R8" i="5"/>
  <c r="Q8" i="5"/>
  <c r="L8" i="5"/>
  <c r="K8" i="5"/>
  <c r="F8" i="5"/>
  <c r="E8" i="5"/>
  <c r="BT7" i="5"/>
  <c r="BS7" i="5"/>
  <c r="BN7" i="5"/>
  <c r="BM7" i="5"/>
  <c r="BH7" i="5"/>
  <c r="BG7" i="5"/>
  <c r="BB7" i="5"/>
  <c r="BA7" i="5"/>
  <c r="AV7" i="5"/>
  <c r="AU7" i="5"/>
  <c r="AP7" i="5"/>
  <c r="AO7" i="5"/>
  <c r="AJ7" i="5"/>
  <c r="AI7" i="5"/>
  <c r="AD7" i="5"/>
  <c r="AC7" i="5"/>
  <c r="X7" i="5"/>
  <c r="W7" i="5"/>
  <c r="R7" i="5"/>
  <c r="Q7" i="5"/>
  <c r="L7" i="5"/>
  <c r="K7" i="5"/>
  <c r="F7" i="5"/>
  <c r="E7" i="5"/>
  <c r="BT6" i="5"/>
  <c r="BS6" i="5"/>
  <c r="BN6" i="5"/>
  <c r="BM6" i="5"/>
  <c r="BH6" i="5"/>
  <c r="BG6" i="5"/>
  <c r="BB6" i="5"/>
  <c r="BA6" i="5"/>
  <c r="AV6" i="5"/>
  <c r="AU6" i="5"/>
  <c r="AP6" i="5"/>
  <c r="AO6" i="5"/>
  <c r="AJ6" i="5"/>
  <c r="AI6" i="5"/>
  <c r="AD6" i="5"/>
  <c r="AC6" i="5"/>
  <c r="X6" i="5"/>
  <c r="W6" i="5"/>
  <c r="R6" i="5"/>
  <c r="Q6" i="5"/>
  <c r="L6" i="5"/>
  <c r="K6" i="5"/>
  <c r="F6" i="5"/>
  <c r="E6" i="5"/>
  <c r="BT5" i="5"/>
  <c r="BS5" i="5"/>
  <c r="BN5" i="5"/>
  <c r="BM5" i="5"/>
  <c r="BH5" i="5"/>
  <c r="BG5" i="5"/>
  <c r="BB5" i="5"/>
  <c r="BA5" i="5"/>
  <c r="AV5" i="5"/>
  <c r="AU5" i="5"/>
  <c r="AP5" i="5"/>
  <c r="AO5" i="5"/>
  <c r="AJ5" i="5"/>
  <c r="AI5" i="5"/>
  <c r="AD5" i="5"/>
  <c r="AC5" i="5"/>
  <c r="X5" i="5"/>
  <c r="W5" i="5"/>
  <c r="R5" i="5"/>
  <c r="Q5" i="5"/>
  <c r="L5" i="5"/>
  <c r="K5" i="5"/>
  <c r="F5" i="5"/>
  <c r="E5" i="5"/>
  <c r="BT4" i="5"/>
  <c r="BS4" i="5"/>
  <c r="BN4" i="5"/>
  <c r="BM4" i="5"/>
  <c r="BH4" i="5"/>
  <c r="BG4" i="5"/>
  <c r="BB4" i="5"/>
  <c r="BA4" i="5"/>
  <c r="AV4" i="5"/>
  <c r="AU4" i="5"/>
  <c r="AP4" i="5"/>
  <c r="AO4" i="5"/>
  <c r="AJ4" i="5"/>
  <c r="AI4" i="5"/>
  <c r="AD4" i="5"/>
  <c r="AC4" i="5"/>
  <c r="X4" i="5"/>
  <c r="W4" i="5"/>
  <c r="R4" i="5"/>
  <c r="Q4" i="5"/>
  <c r="L4" i="5"/>
  <c r="K4" i="5"/>
  <c r="F4" i="5"/>
  <c r="E4" i="5"/>
  <c r="BQ2" i="5"/>
  <c r="AS2" i="5"/>
  <c r="U2" i="5"/>
  <c r="AM2" i="5"/>
  <c r="O2" i="5"/>
  <c r="I2" i="5"/>
  <c r="A2" i="5"/>
  <c r="BK2" i="5"/>
  <c r="AY2" i="5"/>
  <c r="BE2" i="5"/>
  <c r="AG2" i="5"/>
  <c r="AA2" i="5"/>
</calcChain>
</file>

<file path=xl/comments1.xml><?xml version="1.0" encoding="utf-8"?>
<comments xmlns="http://schemas.openxmlformats.org/spreadsheetml/2006/main">
  <authors>
    <author>Formation</author>
  </authors>
  <commentList>
    <comment ref="R10" authorId="0" shapeId="0">
      <text>
        <r>
          <rPr>
            <b/>
            <sz val="9"/>
            <color indexed="81"/>
            <rFont val="Tahoma"/>
            <family val="2"/>
          </rPr>
          <t>Formation:</t>
        </r>
        <r>
          <rPr>
            <sz val="9"/>
            <color indexed="81"/>
            <rFont val="Tahoma"/>
            <family val="2"/>
          </rPr>
          <t xml:space="preserve">
Présentation des ateliers + lancement questionnaire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>Formation:</t>
        </r>
        <r>
          <rPr>
            <sz val="9"/>
            <color indexed="81"/>
            <rFont val="Tahoma"/>
            <family val="2"/>
          </rPr>
          <t xml:space="preserve">
Annonce des groupes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Formation:</t>
        </r>
        <r>
          <rPr>
            <sz val="9"/>
            <color indexed="81"/>
            <rFont val="Tahoma"/>
            <family val="2"/>
          </rPr>
          <t xml:space="preserve">
Présentation des projets retenus + Mise en place des groupes</t>
        </r>
      </text>
    </comment>
  </commentList>
</comments>
</file>

<file path=xl/sharedStrings.xml><?xml version="1.0" encoding="utf-8"?>
<sst xmlns="http://schemas.openxmlformats.org/spreadsheetml/2006/main" count="534" uniqueCount="150">
  <si>
    <t>Année :</t>
  </si>
  <si>
    <t>C</t>
  </si>
  <si>
    <t xml:space="preserve">         sem.</t>
  </si>
  <si>
    <t xml:space="preserve">     sem.</t>
  </si>
  <si>
    <t xml:space="preserve">      sem.</t>
  </si>
  <si>
    <t xml:space="preserve">    sem.</t>
  </si>
  <si>
    <t xml:space="preserve">        sem.</t>
  </si>
  <si>
    <t>sem.</t>
  </si>
  <si>
    <t xml:space="preserve">       sem.</t>
  </si>
  <si>
    <t>Examens</t>
  </si>
  <si>
    <t>Spé Declic</t>
  </si>
  <si>
    <t>Week-end</t>
  </si>
  <si>
    <t>Examens Math parcours</t>
  </si>
  <si>
    <t>Spé IFSI</t>
  </si>
  <si>
    <t>Vacances</t>
  </si>
  <si>
    <t>Spé Sciences</t>
  </si>
  <si>
    <t>Jours fériés</t>
  </si>
  <si>
    <t>Spé Société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</si>
  <si>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</si>
  <si>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</si>
  <si>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</si>
  <si>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</si>
  <si>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</si>
  <si>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</si>
  <si>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</si>
  <si>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</si>
  <si>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</si>
  <si>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A</t>
  </si>
  <si>
    <t>B</t>
  </si>
  <si>
    <t>L</t>
  </si>
  <si>
    <t>Férié</t>
  </si>
  <si>
    <t>J</t>
  </si>
  <si>
    <t>V</t>
  </si>
  <si>
    <t>M</t>
  </si>
  <si>
    <t>S</t>
  </si>
  <si>
    <t>D</t>
  </si>
  <si>
    <t>Rendu du rapport autoreflectif</t>
  </si>
  <si>
    <t>Visioconférence 10 
M. Petipré</t>
  </si>
  <si>
    <t>Date limite envoi des questions 02</t>
  </si>
  <si>
    <t>Date limite envoi des questions 05</t>
  </si>
  <si>
    <t>Visioconférence 02
A. Cachia</t>
  </si>
  <si>
    <t>Visioconférence 05
A. de Carvalho</t>
  </si>
  <si>
    <t>Date limite envoi des questions 08</t>
  </si>
  <si>
    <t>Proposition des projets (Ateliers)</t>
  </si>
  <si>
    <t>Visioconférence 08
M. Cassotti</t>
  </si>
  <si>
    <t>Visioconférence de rentrée</t>
  </si>
  <si>
    <t xml:space="preserve">Restitution des projets </t>
  </si>
  <si>
    <t>Ateliers - Point étape 2</t>
  </si>
  <si>
    <t>Date limite envoi des questions 03</t>
  </si>
  <si>
    <t>Visioconférence 03
A. de Carvalho</t>
  </si>
  <si>
    <t>Date limite envoi des questions 09</t>
  </si>
  <si>
    <t>Date limite envoi des questions 06</t>
  </si>
  <si>
    <t>Choix des groupes (Ateliers)</t>
  </si>
  <si>
    <t>Visioconférence 09 
 A. Cachia</t>
  </si>
  <si>
    <t>Visioconférence 06
M. Cassotti</t>
  </si>
  <si>
    <t>Date limite envoi des questions 01</t>
  </si>
  <si>
    <t>Visioconférence 01
G. Borst</t>
  </si>
  <si>
    <t>Date limite envoi des questions 04</t>
  </si>
  <si>
    <t>Date limite envoi des questions 07</t>
  </si>
  <si>
    <t>Ateliers - Point étape 3</t>
  </si>
  <si>
    <t>Visioconférence 04
G. Borst</t>
  </si>
  <si>
    <t>Visioconférence 07
M. Petipré</t>
  </si>
  <si>
    <t>Date limite envoi des questions 10</t>
  </si>
  <si>
    <t>Ateliers - Point étape 1</t>
  </si>
  <si>
    <t>Date</t>
  </si>
  <si>
    <t>Contenu</t>
  </si>
  <si>
    <t>Horaires</t>
  </si>
  <si>
    <t>Intervenants</t>
  </si>
  <si>
    <t>Détails</t>
  </si>
  <si>
    <t>Module e-learning</t>
  </si>
  <si>
    <t>Visioconférence 00</t>
  </si>
  <si>
    <t>18:00 - 19:30</t>
  </si>
  <si>
    <t>Alex DE CARVLHO
Marion PETIPRÉ</t>
  </si>
  <si>
    <t>Présentation du DU Neuroéducation (modalités d'organisation et des ateliers) et de la plateforme pédagogique</t>
  </si>
  <si>
    <t>Jusqu'au 21/01/2024</t>
  </si>
  <si>
    <t>Vidéo en ligne</t>
  </si>
  <si>
    <t>*</t>
  </si>
  <si>
    <r>
      <rPr>
        <b/>
        <sz val="11"/>
        <color rgb="FF000000"/>
        <rFont val="Calibri"/>
        <family val="2"/>
      </rPr>
      <t>Conceptions naïves sur le cerveau</t>
    </r>
    <r>
      <rPr>
        <sz val="11"/>
        <color rgb="FF000000"/>
        <rFont val="Calibri"/>
        <family val="2"/>
      </rPr>
      <t xml:space="preserve">
Envoi des questions pour la visioconférence 01</t>
    </r>
  </si>
  <si>
    <t>01 Vidéo de Olivier Houdé 
01 Les neurosciences et le cerveau</t>
  </si>
  <si>
    <t>Visioconférence 01</t>
  </si>
  <si>
    <t>18:00 - 19:00</t>
  </si>
  <si>
    <t>Grégoire BORST</t>
  </si>
  <si>
    <t>Questions &amp; Réponses</t>
  </si>
  <si>
    <t>Jusqu'au 04/02/2024</t>
  </si>
  <si>
    <r>
      <rPr>
        <b/>
        <sz val="11"/>
        <color rgb="FF000000"/>
        <rFont val="Calibri"/>
        <family val="2"/>
      </rPr>
      <t xml:space="preserve">Plasticité et apprentissage
Mémorisation
</t>
    </r>
    <r>
      <rPr>
        <sz val="11"/>
        <color rgb="FF000000"/>
        <rFont val="Calibri"/>
        <family val="2"/>
      </rPr>
      <t>Envoi des questions pour la visioconférence 02</t>
    </r>
  </si>
  <si>
    <t xml:space="preserve">02 Imagerie cérébrale </t>
  </si>
  <si>
    <t>Visioconférence 02</t>
  </si>
  <si>
    <t>Arnaud CACHIA</t>
  </si>
  <si>
    <t>Jusqu'au 13/02/2024</t>
  </si>
  <si>
    <r>
      <rPr>
        <b/>
        <sz val="11"/>
        <color rgb="FF000000"/>
        <rFont val="Calibri"/>
        <family val="2"/>
      </rPr>
      <t xml:space="preserve">Le langage et son acquisition
Relation entre l'apprentissage du langage parlé avec l'apprentissage de la lecture et la réussite scolaire (2)
</t>
    </r>
    <r>
      <rPr>
        <sz val="11"/>
        <color rgb="FF000000"/>
        <rFont val="Calibri"/>
        <family val="2"/>
      </rPr>
      <t>Envoi des questions pour la visioconférence 03</t>
    </r>
  </si>
  <si>
    <t>03 La mémoire</t>
  </si>
  <si>
    <t>Visioconférence 03</t>
  </si>
  <si>
    <t>17:00 - 18:00</t>
  </si>
  <si>
    <t>Alex DE CARVALHO</t>
  </si>
  <si>
    <t>Jusqu'au 25/02/2024</t>
  </si>
  <si>
    <r>
      <rPr>
        <b/>
        <sz val="11"/>
        <color rgb="FF000000"/>
        <rFont val="Calibri"/>
        <family val="2"/>
      </rPr>
      <t xml:space="preserve">Les grands principes du développement du cerveau
Apprentissage scolaires, raisonnement et cerveau
Compter
</t>
    </r>
    <r>
      <rPr>
        <sz val="11"/>
        <color rgb="FF000000"/>
        <rFont val="Calibri"/>
        <family val="2"/>
      </rPr>
      <t>Envoi des questions pour la visioconférence 04</t>
    </r>
  </si>
  <si>
    <t>04 Fonctions exécutives</t>
  </si>
  <si>
    <t>Visioconférence 04</t>
  </si>
  <si>
    <t>Jusqu'au 05/03/2024</t>
  </si>
  <si>
    <r>
      <rPr>
        <b/>
        <sz val="11"/>
        <color rgb="FF000000"/>
        <rFont val="Calibri"/>
        <family val="2"/>
      </rPr>
      <t>Attention et concentration
Lire et écrire</t>
    </r>
    <r>
      <rPr>
        <sz val="11"/>
        <color rgb="FF000000"/>
        <rFont val="Calibri"/>
        <family val="2"/>
      </rPr>
      <t xml:space="preserve">
Envoi des questions pour la visioconférence 05</t>
    </r>
  </si>
  <si>
    <t>05 Attention et concentration</t>
  </si>
  <si>
    <t>Visioconférence 05</t>
  </si>
  <si>
    <t>Préparation des ateliers</t>
  </si>
  <si>
    <t>18:00 - 18:30</t>
  </si>
  <si>
    <t>Marion PETIPRÉ
 Alex DE CARVALHO</t>
  </si>
  <si>
    <t>Présentation des ateliers
Lancement du questionnaire : proposition de projets (jusqu'au 24/03)</t>
  </si>
  <si>
    <t>Jusqu'au 17/03/2024</t>
  </si>
  <si>
    <r>
      <rPr>
        <b/>
        <sz val="11"/>
        <color rgb="FF000000"/>
        <rFont val="Calibri"/>
        <family val="2"/>
      </rPr>
      <t xml:space="preserve">Développement socio-cognitif et affectif de l'enfant
Psychologie sociale du développement
Psychologie sociale du développement émotionnel
</t>
    </r>
    <r>
      <rPr>
        <sz val="11"/>
        <color rgb="FF000000"/>
        <rFont val="Calibri"/>
        <family val="2"/>
      </rPr>
      <t>Envoi des questions pour la visioconférence 06</t>
    </r>
  </si>
  <si>
    <t>06 L'apprentissage social</t>
  </si>
  <si>
    <t>Visioconférence 06</t>
  </si>
  <si>
    <t>Mathieu CASSOTTI</t>
  </si>
  <si>
    <t>Jusqu'au 26/03/2024</t>
  </si>
  <si>
    <r>
      <rPr>
        <b/>
        <sz val="11"/>
        <color rgb="FF000000"/>
        <rFont val="Calibri"/>
        <family val="2"/>
      </rPr>
      <t xml:space="preserve">Innover en formation (parties 1 et 2)
</t>
    </r>
    <r>
      <rPr>
        <sz val="11"/>
        <color rgb="FF000000"/>
        <rFont val="Calibri"/>
        <family val="2"/>
      </rPr>
      <t>Envoi des questions pour la visioconférence 07</t>
    </r>
  </si>
  <si>
    <t>Visioconférence 07</t>
  </si>
  <si>
    <t xml:space="preserve">Marion Petipré </t>
  </si>
  <si>
    <t>Présentation des projets retenus
Mise en place des groupes</t>
  </si>
  <si>
    <t>Jusqu'au 07/04/2024</t>
  </si>
  <si>
    <r>
      <rPr>
        <b/>
        <sz val="11"/>
        <color rgb="FF000000"/>
        <rFont val="Calibri"/>
        <family val="2"/>
      </rPr>
      <t xml:space="preserve">Décider et créer
L'école de la créativité
Écrans, cerveau et apprentissage
</t>
    </r>
    <r>
      <rPr>
        <sz val="11"/>
        <color rgb="FF000000"/>
        <rFont val="Calibri"/>
        <family val="2"/>
      </rPr>
      <t>Envoi des questions pour la visioconférence 08</t>
    </r>
  </si>
  <si>
    <t>08 L'évaluation sociale</t>
  </si>
  <si>
    <t>Visioconférence 08</t>
  </si>
  <si>
    <t>Jusqu'au 16/04/2024</t>
  </si>
  <si>
    <r>
      <t xml:space="preserve">Faire le pont entre les neurosciences et l'éducation
L'approche expérimentale
</t>
    </r>
    <r>
      <rPr>
        <sz val="11"/>
        <color rgb="FF000000"/>
        <rFont val="Calibri"/>
        <family val="2"/>
      </rPr>
      <t>Envoi des questions pour la visioconférence 09</t>
    </r>
  </si>
  <si>
    <t xml:space="preserve">09 Stress et sommeil
09 Sommeil et apprentissage </t>
  </si>
  <si>
    <t>Visioconférence 09</t>
  </si>
  <si>
    <t>Annonce des équipes validées
Présentation des modalités d'organisation</t>
  </si>
  <si>
    <t>Jusqu'au 29/04/2024</t>
  </si>
  <si>
    <r>
      <rPr>
        <b/>
        <sz val="11"/>
        <color rgb="FF000000"/>
        <rFont val="Calibri"/>
        <family val="2"/>
      </rPr>
      <t xml:space="preserve">Exemples de dispositifs pédagogiques expérimentaux
Innover en formation (partie 3)
</t>
    </r>
    <r>
      <rPr>
        <sz val="11"/>
        <color rgb="FF000000"/>
        <rFont val="Calibri"/>
        <family val="2"/>
      </rPr>
      <t>Envoi des questions pour les visioconférences 10</t>
    </r>
  </si>
  <si>
    <t>Visioconférences 10</t>
  </si>
  <si>
    <t>17:00 -  18:00</t>
  </si>
  <si>
    <t>Marion PETIPRE</t>
  </si>
  <si>
    <t>samedi 25 mai 2024</t>
  </si>
  <si>
    <t>Table ronde</t>
  </si>
  <si>
    <t>14:00 - 16:30</t>
  </si>
  <si>
    <t>Grégoire BORST
Arnaud CACHIA
Alex DE CARVALHO
Mathieu CASSOTTI
Marion PETIPRE
Arnaud VIAROUGE</t>
  </si>
  <si>
    <t>Ara</t>
  </si>
  <si>
    <t>Ateliers - point étape 1</t>
  </si>
  <si>
    <t>selon créneaux</t>
  </si>
  <si>
    <t>A définir sur les points projets selon un planning défini</t>
  </si>
  <si>
    <t>Travail sur les projets avec l'équipe pédagogique</t>
  </si>
  <si>
    <t>Du 31/05/2024 au 11/06/2024</t>
  </si>
  <si>
    <t xml:space="preserve">Ateliers - Travail en autonomie </t>
  </si>
  <si>
    <t xml:space="preserve">Travail sur les projets pédagogiques en autonomie </t>
  </si>
  <si>
    <t>Ateliers - point étape 2</t>
  </si>
  <si>
    <t>Du 14/06/2024 au 25/06/2024</t>
  </si>
  <si>
    <t>Ateliers - point étape 3</t>
  </si>
  <si>
    <t>Du 28/06/2024 au 10/07/2024</t>
  </si>
  <si>
    <t>Atelier</t>
  </si>
  <si>
    <t>Créneaux à définir</t>
  </si>
  <si>
    <t>Marion PETIPRÉ
Arnaud CACHIA</t>
  </si>
  <si>
    <t>Restitution des projets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</si>
</sst>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Calibri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2"/>
      <color rgb="FF545454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33CCCC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F9F"/>
        <bgColor indexed="8"/>
      </patternFill>
    </fill>
    <fill>
      <patternFill patternType="solid">
        <fgColor rgb="FF488FD0"/>
        <bgColor indexed="64"/>
      </patternFill>
    </fill>
    <fill>
      <patternFill patternType="solid">
        <fgColor rgb="FFFFABFF"/>
        <bgColor indexed="64"/>
      </patternFill>
    </fill>
    <fill>
      <patternFill patternType="solid">
        <fgColor indexed="16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rgb="FFFE910E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9F9F"/>
        <bgColor indexed="64"/>
      </patternFill>
    </fill>
    <fill>
      <patternFill patternType="solid">
        <fgColor rgb="FFA5DAE7"/>
        <bgColor indexed="64"/>
      </patternFill>
    </fill>
    <fill>
      <patternFill patternType="solid">
        <fgColor rgb="FFC0000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7ABE4F"/>
        <bgColor indexed="64"/>
      </patternFill>
    </fill>
    <fill>
      <patternFill patternType="solid">
        <fgColor rgb="FF377FD0"/>
        <bgColor indexed="64"/>
      </patternFill>
    </fill>
    <fill>
      <patternFill patternType="solid">
        <fgColor rgb="FFEED47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A4E4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E1F2"/>
        <bgColor indexed="8"/>
      </patternFill>
    </fill>
    <fill>
      <patternFill patternType="solid">
        <fgColor rgb="FF7ABE4F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B084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05496"/>
        <bgColor indexed="8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42D5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005DFC"/>
        <bgColor indexed="64"/>
      </patternFill>
    </fill>
    <fill>
      <patternFill patternType="solid">
        <fgColor rgb="FF91BAFF"/>
        <bgColor indexed="64"/>
      </patternFill>
    </fill>
  </fills>
  <borders count="9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0" fillId="13" borderId="0" xfId="0" applyFill="1"/>
    <xf numFmtId="0" fontId="1" fillId="0" borderId="0" xfId="0" applyFont="1" applyAlignment="1">
      <alignment horizontal="left"/>
    </xf>
    <xf numFmtId="0" fontId="2" fillId="10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16" borderId="0" xfId="0" applyFill="1" applyAlignment="1">
      <alignment horizontal="left" vertical="center"/>
    </xf>
    <xf numFmtId="0" fontId="0" fillId="15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12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/>
    </xf>
    <xf numFmtId="0" fontId="0" fillId="18" borderId="0" xfId="0" applyFill="1"/>
    <xf numFmtId="0" fontId="15" fillId="18" borderId="0" xfId="0" applyFont="1" applyFill="1"/>
    <xf numFmtId="0" fontId="16" fillId="0" borderId="0" xfId="0" applyFont="1"/>
    <xf numFmtId="0" fontId="15" fillId="1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9" borderId="0" xfId="0" applyFont="1" applyFill="1" applyAlignment="1">
      <alignment horizontal="left" vertical="center"/>
    </xf>
    <xf numFmtId="0" fontId="14" fillId="18" borderId="0" xfId="0" applyFont="1" applyFill="1" applyAlignment="1">
      <alignment horizontal="center" vertical="center"/>
    </xf>
    <xf numFmtId="0" fontId="15" fillId="18" borderId="2" xfId="0" applyFont="1" applyFill="1" applyBorder="1"/>
    <xf numFmtId="0" fontId="15" fillId="18" borderId="2" xfId="0" applyFont="1" applyFill="1" applyBorder="1" applyAlignment="1">
      <alignment horizontal="center" vertical="center"/>
    </xf>
    <xf numFmtId="0" fontId="14" fillId="18" borderId="2" xfId="0" applyFont="1" applyFill="1" applyBorder="1" applyAlignment="1">
      <alignment horizontal="center" vertical="center"/>
    </xf>
    <xf numFmtId="0" fontId="15" fillId="18" borderId="4" xfId="0" applyFont="1" applyFill="1" applyBorder="1"/>
    <xf numFmtId="0" fontId="15" fillId="14" borderId="4" xfId="0" applyFont="1" applyFill="1" applyBorder="1" applyAlignment="1">
      <alignment horizontal="center" vertical="center"/>
    </xf>
    <xf numFmtId="0" fontId="15" fillId="18" borderId="5" xfId="0" applyFont="1" applyFill="1" applyBorder="1"/>
    <xf numFmtId="0" fontId="15" fillId="18" borderId="6" xfId="0" applyFont="1" applyFill="1" applyBorder="1"/>
    <xf numFmtId="0" fontId="15" fillId="18" borderId="7" xfId="0" applyFont="1" applyFill="1" applyBorder="1"/>
    <xf numFmtId="0" fontId="14" fillId="18" borderId="9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4" fillId="22" borderId="0" xfId="0" applyFont="1" applyFill="1" applyAlignment="1">
      <alignment horizontal="center" vertical="center"/>
    </xf>
    <xf numFmtId="0" fontId="14" fillId="18" borderId="12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  <xf numFmtId="0" fontId="14" fillId="18" borderId="13" xfId="0" applyFont="1" applyFill="1" applyBorder="1" applyAlignment="1">
      <alignment horizontal="center" vertical="center"/>
    </xf>
    <xf numFmtId="0" fontId="14" fillId="23" borderId="14" xfId="0" applyFont="1" applyFill="1" applyBorder="1" applyAlignment="1">
      <alignment horizontal="center" vertical="center"/>
    </xf>
    <xf numFmtId="0" fontId="14" fillId="23" borderId="5" xfId="0" applyFont="1" applyFill="1" applyBorder="1" applyAlignment="1">
      <alignment horizontal="center" vertical="center"/>
    </xf>
    <xf numFmtId="0" fontId="14" fillId="18" borderId="5" xfId="0" applyFont="1" applyFill="1" applyBorder="1" applyAlignment="1">
      <alignment horizontal="center" vertical="center"/>
    </xf>
    <xf numFmtId="0" fontId="14" fillId="18" borderId="6" xfId="0" applyFont="1" applyFill="1" applyBorder="1" applyAlignment="1">
      <alignment horizontal="center" vertical="center"/>
    </xf>
    <xf numFmtId="0" fontId="15" fillId="21" borderId="12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14" borderId="13" xfId="0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center" vertical="center"/>
    </xf>
    <xf numFmtId="0" fontId="14" fillId="22" borderId="14" xfId="0" applyFont="1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/>
    </xf>
    <xf numFmtId="0" fontId="15" fillId="18" borderId="3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 vertical="center"/>
    </xf>
    <xf numFmtId="0" fontId="14" fillId="18" borderId="14" xfId="0" applyFont="1" applyFill="1" applyBorder="1" applyAlignment="1">
      <alignment horizontal="center" vertical="center"/>
    </xf>
    <xf numFmtId="0" fontId="15" fillId="14" borderId="12" xfId="0" applyFont="1" applyFill="1" applyBorder="1" applyAlignment="1">
      <alignment horizontal="center" vertical="center"/>
    </xf>
    <xf numFmtId="0" fontId="15" fillId="18" borderId="13" xfId="0" applyFont="1" applyFill="1" applyBorder="1"/>
    <xf numFmtId="0" fontId="14" fillId="18" borderId="15" xfId="0" applyFont="1" applyFill="1" applyBorder="1" applyAlignment="1">
      <alignment horizontal="center" vertical="center"/>
    </xf>
    <xf numFmtId="0" fontId="15" fillId="18" borderId="3" xfId="0" applyFont="1" applyFill="1" applyBorder="1" applyAlignment="1">
      <alignment horizontal="center"/>
    </xf>
    <xf numFmtId="0" fontId="15" fillId="14" borderId="6" xfId="0" applyFont="1" applyFill="1" applyBorder="1" applyAlignment="1">
      <alignment horizontal="center" vertical="center"/>
    </xf>
    <xf numFmtId="0" fontId="15" fillId="18" borderId="15" xfId="0" applyFont="1" applyFill="1" applyBorder="1"/>
    <xf numFmtId="0" fontId="15" fillId="18" borderId="7" xfId="0" applyFont="1" applyFill="1" applyBorder="1" applyAlignment="1">
      <alignment horizontal="center" vertical="center"/>
    </xf>
    <xf numFmtId="0" fontId="15" fillId="18" borderId="6" xfId="0" applyFont="1" applyFill="1" applyBorder="1" applyAlignment="1">
      <alignment horizontal="center" vertical="center"/>
    </xf>
    <xf numFmtId="0" fontId="14" fillId="18" borderId="13" xfId="0" applyFont="1" applyFill="1" applyBorder="1" applyAlignment="1">
      <alignment vertical="center"/>
    </xf>
    <xf numFmtId="0" fontId="15" fillId="21" borderId="7" xfId="0" applyFont="1" applyFill="1" applyBorder="1" applyAlignment="1">
      <alignment horizontal="center" vertical="center"/>
    </xf>
    <xf numFmtId="0" fontId="15" fillId="22" borderId="6" xfId="0" applyFont="1" applyFill="1" applyBorder="1" applyAlignment="1">
      <alignment horizontal="center" vertical="center"/>
    </xf>
    <xf numFmtId="0" fontId="15" fillId="23" borderId="6" xfId="0" applyFont="1" applyFill="1" applyBorder="1" applyAlignment="1">
      <alignment horizontal="center" vertical="center"/>
    </xf>
    <xf numFmtId="0" fontId="20" fillId="25" borderId="2" xfId="0" applyFont="1" applyFill="1" applyBorder="1"/>
    <xf numFmtId="0" fontId="19" fillId="30" borderId="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23" borderId="0" xfId="0" applyFont="1" applyFill="1" applyAlignment="1">
      <alignment horizontal="center" vertical="center"/>
    </xf>
    <xf numFmtId="0" fontId="14" fillId="18" borderId="5" xfId="0" applyFont="1" applyFill="1" applyBorder="1" applyAlignment="1">
      <alignment vertical="center"/>
    </xf>
    <xf numFmtId="0" fontId="14" fillId="23" borderId="5" xfId="0" applyFont="1" applyFill="1" applyBorder="1" applyAlignment="1">
      <alignment vertical="center"/>
    </xf>
    <xf numFmtId="0" fontId="15" fillId="21" borderId="17" xfId="0" applyFont="1" applyFill="1" applyBorder="1" applyAlignment="1">
      <alignment horizontal="center" vertical="center"/>
    </xf>
    <xf numFmtId="0" fontId="14" fillId="19" borderId="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4" fillId="19" borderId="0" xfId="0" applyFont="1" applyFill="1" applyAlignment="1">
      <alignment horizontal="center" vertical="center"/>
    </xf>
    <xf numFmtId="0" fontId="15" fillId="19" borderId="12" xfId="0" applyFont="1" applyFill="1" applyBorder="1" applyAlignment="1">
      <alignment horizontal="center" vertical="center"/>
    </xf>
    <xf numFmtId="0" fontId="15" fillId="19" borderId="13" xfId="0" applyFont="1" applyFill="1" applyBorder="1" applyAlignment="1">
      <alignment horizontal="center" vertical="center"/>
    </xf>
    <xf numFmtId="0" fontId="14" fillId="19" borderId="13" xfId="0" applyFont="1" applyFill="1" applyBorder="1" applyAlignment="1">
      <alignment vertical="center"/>
    </xf>
    <xf numFmtId="0" fontId="15" fillId="35" borderId="13" xfId="0" applyFont="1" applyFill="1" applyBorder="1" applyAlignment="1">
      <alignment horizontal="center" vertical="center"/>
    </xf>
    <xf numFmtId="0" fontId="14" fillId="19" borderId="13" xfId="0" applyFont="1" applyFill="1" applyBorder="1" applyAlignment="1">
      <alignment horizontal="center" vertical="center"/>
    </xf>
    <xf numFmtId="0" fontId="15" fillId="19" borderId="17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22" fillId="31" borderId="3" xfId="0" applyFont="1" applyFill="1" applyBorder="1" applyAlignment="1">
      <alignment horizontal="center" vertical="center"/>
    </xf>
    <xf numFmtId="0" fontId="22" fillId="31" borderId="2" xfId="0" applyFont="1" applyFill="1" applyBorder="1" applyAlignment="1">
      <alignment horizontal="center" vertical="center"/>
    </xf>
    <xf numFmtId="0" fontId="15" fillId="31" borderId="2" xfId="0" applyFont="1" applyFill="1" applyBorder="1"/>
    <xf numFmtId="0" fontId="15" fillId="0" borderId="2" xfId="0" applyFont="1" applyBorder="1"/>
    <xf numFmtId="0" fontId="15" fillId="0" borderId="2" xfId="0" applyFont="1" applyBorder="1" applyAlignment="1">
      <alignment horizontal="center" vertical="center"/>
    </xf>
    <xf numFmtId="0" fontId="23" fillId="25" borderId="2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14" fontId="26" fillId="40" borderId="21" xfId="0" applyNumberFormat="1" applyFont="1" applyFill="1" applyBorder="1" applyAlignment="1">
      <alignment horizontal="center" vertical="center" wrapText="1"/>
    </xf>
    <xf numFmtId="0" fontId="27" fillId="40" borderId="22" xfId="0" applyFont="1" applyFill="1" applyBorder="1" applyAlignment="1">
      <alignment horizontal="center" vertical="center"/>
    </xf>
    <xf numFmtId="0" fontId="27" fillId="40" borderId="22" xfId="0" applyFont="1" applyFill="1" applyBorder="1" applyAlignment="1">
      <alignment horizontal="center" vertical="center" wrapText="1"/>
    </xf>
    <xf numFmtId="0" fontId="27" fillId="40" borderId="23" xfId="0" applyFont="1" applyFill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42" borderId="25" xfId="0" applyNumberFormat="1" applyFont="1" applyFill="1" applyBorder="1" applyAlignment="1">
      <alignment horizontal="center" vertical="center" wrapText="1"/>
    </xf>
    <xf numFmtId="0" fontId="9" fillId="42" borderId="26" xfId="0" applyFont="1" applyFill="1" applyBorder="1" applyAlignment="1">
      <alignment horizontal="center" vertical="center"/>
    </xf>
    <xf numFmtId="0" fontId="3" fillId="42" borderId="26" xfId="0" applyFont="1" applyFill="1" applyBorder="1" applyAlignment="1">
      <alignment horizontal="center" vertical="center"/>
    </xf>
    <xf numFmtId="0" fontId="9" fillId="42" borderId="27" xfId="0" applyFont="1" applyFill="1" applyBorder="1" applyAlignment="1">
      <alignment horizontal="center" vertical="center" wrapText="1"/>
    </xf>
    <xf numFmtId="164" fontId="3" fillId="42" borderId="28" xfId="0" applyNumberFormat="1" applyFont="1" applyFill="1" applyBorder="1" applyAlignment="1">
      <alignment horizontal="center" vertical="center" wrapText="1"/>
    </xf>
    <xf numFmtId="0" fontId="9" fillId="42" borderId="29" xfId="0" applyFont="1" applyFill="1" applyBorder="1" applyAlignment="1">
      <alignment horizontal="center" vertical="center"/>
    </xf>
    <xf numFmtId="0" fontId="3" fillId="42" borderId="29" xfId="0" applyFont="1" applyFill="1" applyBorder="1" applyAlignment="1">
      <alignment horizontal="center" vertical="center"/>
    </xf>
    <xf numFmtId="0" fontId="9" fillId="42" borderId="30" xfId="0" applyFont="1" applyFill="1" applyBorder="1" applyAlignment="1">
      <alignment horizontal="center" vertical="center" wrapText="1"/>
    </xf>
    <xf numFmtId="0" fontId="28" fillId="43" borderId="26" xfId="0" applyFont="1" applyFill="1" applyBorder="1" applyAlignment="1">
      <alignment horizontal="center" vertical="center"/>
    </xf>
    <xf numFmtId="0" fontId="28" fillId="43" borderId="26" xfId="0" applyFont="1" applyFill="1" applyBorder="1" applyAlignment="1">
      <alignment horizontal="center" vertical="center" wrapText="1"/>
    </xf>
    <xf numFmtId="0" fontId="28" fillId="43" borderId="27" xfId="0" applyFont="1" applyFill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26" fillId="28" borderId="0" xfId="0" applyFont="1" applyFill="1" applyAlignment="1">
      <alignment horizontal="center" vertical="center" wrapText="1"/>
    </xf>
    <xf numFmtId="164" fontId="3" fillId="42" borderId="24" xfId="0" applyNumberFormat="1" applyFont="1" applyFill="1" applyBorder="1" applyAlignment="1">
      <alignment horizontal="center" vertical="center" wrapText="1"/>
    </xf>
    <xf numFmtId="0" fontId="9" fillId="42" borderId="34" xfId="0" applyFont="1" applyFill="1" applyBorder="1" applyAlignment="1">
      <alignment horizontal="center" vertical="center"/>
    </xf>
    <xf numFmtId="0" fontId="3" fillId="42" borderId="34" xfId="0" applyFont="1" applyFill="1" applyBorder="1" applyAlignment="1">
      <alignment horizontal="center" vertical="center"/>
    </xf>
    <xf numFmtId="0" fontId="9" fillId="42" borderId="35" xfId="0" applyFont="1" applyFill="1" applyBorder="1" applyAlignment="1">
      <alignment horizontal="center" vertical="center" wrapText="1"/>
    </xf>
    <xf numFmtId="164" fontId="3" fillId="19" borderId="36" xfId="0" applyNumberFormat="1" applyFont="1" applyFill="1" applyBorder="1" applyAlignment="1">
      <alignment horizontal="center" vertical="center" wrapText="1"/>
    </xf>
    <xf numFmtId="0" fontId="9" fillId="19" borderId="37" xfId="0" applyFont="1" applyFill="1" applyBorder="1" applyAlignment="1">
      <alignment horizontal="center" vertical="center"/>
    </xf>
    <xf numFmtId="0" fontId="3" fillId="19" borderId="37" xfId="0" applyFont="1" applyFill="1" applyBorder="1" applyAlignment="1">
      <alignment horizontal="center" vertical="center"/>
    </xf>
    <xf numFmtId="0" fontId="9" fillId="19" borderId="38" xfId="0" applyFont="1" applyFill="1" applyBorder="1" applyAlignment="1">
      <alignment horizontal="center" vertical="center" wrapText="1"/>
    </xf>
    <xf numFmtId="164" fontId="3" fillId="45" borderId="39" xfId="0" applyNumberFormat="1" applyFont="1" applyFill="1" applyBorder="1" applyAlignment="1">
      <alignment horizontal="center" vertical="center" wrapText="1"/>
    </xf>
    <xf numFmtId="0" fontId="9" fillId="45" borderId="40" xfId="0" applyFont="1" applyFill="1" applyBorder="1" applyAlignment="1">
      <alignment horizontal="center" vertical="center"/>
    </xf>
    <xf numFmtId="0" fontId="3" fillId="45" borderId="40" xfId="0" applyFont="1" applyFill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42" xfId="0" applyFont="1" applyFill="1" applyBorder="1" applyAlignment="1">
      <alignment horizontal="center" vertical="center" wrapText="1"/>
    </xf>
    <xf numFmtId="164" fontId="21" fillId="43" borderId="43" xfId="0" applyNumberFormat="1" applyFont="1" applyFill="1" applyBorder="1" applyAlignment="1">
      <alignment horizontal="center" vertical="center" wrapText="1"/>
    </xf>
    <xf numFmtId="14" fontId="27" fillId="46" borderId="25" xfId="0" applyNumberFormat="1" applyFont="1" applyFill="1" applyBorder="1" applyAlignment="1">
      <alignment horizontal="center" vertical="center" wrapText="1"/>
    </xf>
    <xf numFmtId="0" fontId="27" fillId="46" borderId="26" xfId="0" applyFont="1" applyFill="1" applyBorder="1" applyAlignment="1">
      <alignment horizontal="center" vertical="center"/>
    </xf>
    <xf numFmtId="0" fontId="0" fillId="46" borderId="26" xfId="0" applyFill="1" applyBorder="1" applyAlignment="1">
      <alignment horizontal="center" vertical="center"/>
    </xf>
    <xf numFmtId="0" fontId="0" fillId="46" borderId="26" xfId="0" applyFill="1" applyBorder="1" applyAlignment="1">
      <alignment horizontal="center" vertical="center" wrapText="1"/>
    </xf>
    <xf numFmtId="0" fontId="0" fillId="46" borderId="27" xfId="0" applyFill="1" applyBorder="1" applyAlignment="1">
      <alignment horizontal="center" vertical="center" wrapText="1"/>
    </xf>
    <xf numFmtId="164" fontId="21" fillId="43" borderId="44" xfId="0" applyNumberFormat="1" applyFont="1" applyFill="1" applyBorder="1" applyAlignment="1">
      <alignment horizontal="center" vertical="center" wrapText="1"/>
    </xf>
    <xf numFmtId="0" fontId="21" fillId="43" borderId="45" xfId="0" applyFont="1" applyFill="1" applyBorder="1" applyAlignment="1">
      <alignment horizontal="center" vertical="center"/>
    </xf>
    <xf numFmtId="0" fontId="28" fillId="43" borderId="45" xfId="0" applyFont="1" applyFill="1" applyBorder="1" applyAlignment="1">
      <alignment horizontal="center" vertical="center" wrapText="1"/>
    </xf>
    <xf numFmtId="0" fontId="21" fillId="4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" fillId="2" borderId="47" xfId="0" applyNumberFormat="1" applyFont="1" applyFill="1" applyBorder="1" applyAlignment="1">
      <alignment horizontal="center" vertical="center"/>
    </xf>
    <xf numFmtId="0" fontId="15" fillId="18" borderId="51" xfId="0" applyFont="1" applyFill="1" applyBorder="1" applyAlignment="1">
      <alignment horizontal="center" vertical="center"/>
    </xf>
    <xf numFmtId="0" fontId="14" fillId="18" borderId="52" xfId="0" applyFont="1" applyFill="1" applyBorder="1" applyAlignment="1">
      <alignment horizontal="center" vertical="center"/>
    </xf>
    <xf numFmtId="0" fontId="12" fillId="13" borderId="55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18" borderId="56" xfId="0" applyFill="1" applyBorder="1" applyAlignment="1">
      <alignment vertical="center"/>
    </xf>
    <xf numFmtId="164" fontId="1" fillId="2" borderId="58" xfId="0" applyNumberFormat="1" applyFont="1" applyFill="1" applyBorder="1" applyAlignment="1">
      <alignment horizontal="center" vertical="center"/>
    </xf>
    <xf numFmtId="164" fontId="1" fillId="2" borderId="59" xfId="0" applyNumberFormat="1" applyFont="1" applyFill="1" applyBorder="1" applyAlignment="1">
      <alignment horizontal="center" vertical="center"/>
    </xf>
    <xf numFmtId="0" fontId="14" fillId="18" borderId="56" xfId="0" applyFont="1" applyFill="1" applyBorder="1" applyAlignment="1">
      <alignment horizontal="center" vertical="center"/>
    </xf>
    <xf numFmtId="0" fontId="14" fillId="18" borderId="58" xfId="0" applyFont="1" applyFill="1" applyBorder="1" applyAlignment="1">
      <alignment horizontal="center" vertical="center"/>
    </xf>
    <xf numFmtId="0" fontId="14" fillId="18" borderId="60" xfId="0" applyFont="1" applyFill="1" applyBorder="1" applyAlignment="1">
      <alignment horizontal="center" vertical="center"/>
    </xf>
    <xf numFmtId="0" fontId="14" fillId="18" borderId="63" xfId="0" applyFont="1" applyFill="1" applyBorder="1" applyAlignment="1">
      <alignment horizontal="center" vertical="center"/>
    </xf>
    <xf numFmtId="0" fontId="14" fillId="18" borderId="64" xfId="0" applyFont="1" applyFill="1" applyBorder="1" applyAlignment="1">
      <alignment horizontal="center" vertical="center"/>
    </xf>
    <xf numFmtId="0" fontId="14" fillId="18" borderId="57" xfId="0" applyFont="1" applyFill="1" applyBorder="1" applyAlignment="1">
      <alignment horizontal="center" vertical="center"/>
    </xf>
    <xf numFmtId="0" fontId="14" fillId="18" borderId="59" xfId="0" applyFont="1" applyFill="1" applyBorder="1" applyAlignment="1">
      <alignment horizontal="center" vertical="center"/>
    </xf>
    <xf numFmtId="0" fontId="15" fillId="18" borderId="56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5" fillId="18" borderId="58" xfId="0" applyFont="1" applyFill="1" applyBorder="1" applyAlignment="1">
      <alignment horizontal="center" vertical="center"/>
    </xf>
    <xf numFmtId="0" fontId="15" fillId="18" borderId="66" xfId="0" applyFont="1" applyFill="1" applyBorder="1" applyAlignment="1">
      <alignment horizontal="center" vertical="center"/>
    </xf>
    <xf numFmtId="0" fontId="15" fillId="18" borderId="60" xfId="0" applyFont="1" applyFill="1" applyBorder="1" applyAlignment="1">
      <alignment horizontal="center" vertical="center"/>
    </xf>
    <xf numFmtId="0" fontId="15" fillId="14" borderId="60" xfId="0" applyFont="1" applyFill="1" applyBorder="1" applyAlignment="1">
      <alignment horizontal="center" vertical="center"/>
    </xf>
    <xf numFmtId="0" fontId="15" fillId="14" borderId="58" xfId="0" applyFont="1" applyFill="1" applyBorder="1" applyAlignment="1">
      <alignment horizontal="center" vertical="center"/>
    </xf>
    <xf numFmtId="0" fontId="14" fillId="18" borderId="60" xfId="0" applyFont="1" applyFill="1" applyBorder="1" applyAlignment="1">
      <alignment vertical="center"/>
    </xf>
    <xf numFmtId="0" fontId="15" fillId="18" borderId="63" xfId="0" applyFont="1" applyFill="1" applyBorder="1" applyAlignment="1">
      <alignment horizontal="center" vertical="center"/>
    </xf>
    <xf numFmtId="0" fontId="15" fillId="14" borderId="67" xfId="0" applyFont="1" applyFill="1" applyBorder="1" applyAlignment="1">
      <alignment horizontal="center" vertical="center"/>
    </xf>
    <xf numFmtId="0" fontId="15" fillId="14" borderId="63" xfId="0" applyFont="1" applyFill="1" applyBorder="1" applyAlignment="1">
      <alignment horizontal="center" vertical="center"/>
    </xf>
    <xf numFmtId="0" fontId="12" fillId="13" borderId="69" xfId="0" applyFont="1" applyFill="1" applyBorder="1" applyAlignment="1">
      <alignment horizontal="center" vertical="center"/>
    </xf>
    <xf numFmtId="0" fontId="14" fillId="18" borderId="78" xfId="0" applyFont="1" applyFill="1" applyBorder="1" applyAlignment="1">
      <alignment horizontal="center" vertical="center"/>
    </xf>
    <xf numFmtId="0" fontId="14" fillId="18" borderId="56" xfId="0" applyFont="1" applyFill="1" applyBorder="1" applyAlignment="1">
      <alignment horizontal="center" vertical="center" wrapText="1"/>
    </xf>
    <xf numFmtId="0" fontId="14" fillId="18" borderId="58" xfId="0" applyFont="1" applyFill="1" applyBorder="1" applyAlignment="1">
      <alignment horizontal="center" vertical="center" wrapText="1"/>
    </xf>
    <xf numFmtId="0" fontId="14" fillId="18" borderId="60" xfId="0" applyFont="1" applyFill="1" applyBorder="1" applyAlignment="1">
      <alignment horizontal="center" vertical="center" wrapText="1"/>
    </xf>
    <xf numFmtId="0" fontId="14" fillId="18" borderId="59" xfId="0" applyFont="1" applyFill="1" applyBorder="1" applyAlignment="1">
      <alignment horizontal="center" vertical="center" wrapText="1"/>
    </xf>
    <xf numFmtId="0" fontId="14" fillId="18" borderId="78" xfId="0" applyFont="1" applyFill="1" applyBorder="1" applyAlignment="1">
      <alignment horizontal="center" vertical="center" wrapText="1"/>
    </xf>
    <xf numFmtId="0" fontId="14" fillId="18" borderId="79" xfId="0" applyFont="1" applyFill="1" applyBorder="1" applyAlignment="1">
      <alignment horizontal="center" vertical="center"/>
    </xf>
    <xf numFmtId="0" fontId="14" fillId="18" borderId="80" xfId="0" applyFont="1" applyFill="1" applyBorder="1" applyAlignment="1">
      <alignment horizontal="center" vertical="center"/>
    </xf>
    <xf numFmtId="0" fontId="15" fillId="36" borderId="60" xfId="0" applyFont="1" applyFill="1" applyBorder="1" applyAlignment="1">
      <alignment horizontal="center" vertical="center"/>
    </xf>
    <xf numFmtId="0" fontId="15" fillId="36" borderId="56" xfId="0" applyFont="1" applyFill="1" applyBorder="1" applyAlignment="1">
      <alignment horizontal="center" vertical="center"/>
    </xf>
    <xf numFmtId="0" fontId="14" fillId="36" borderId="58" xfId="0" applyFont="1" applyFill="1" applyBorder="1" applyAlignment="1">
      <alignment horizontal="center" vertical="center"/>
    </xf>
    <xf numFmtId="0" fontId="19" fillId="36" borderId="60" xfId="0" applyFont="1" applyFill="1" applyBorder="1" applyAlignment="1">
      <alignment horizontal="center" vertical="center"/>
    </xf>
    <xf numFmtId="0" fontId="19" fillId="36" borderId="56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3" fillId="25" borderId="58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22" fillId="19" borderId="60" xfId="0" applyFont="1" applyFill="1" applyBorder="1" applyAlignment="1">
      <alignment horizontal="center" vertical="center"/>
    </xf>
    <xf numFmtId="0" fontId="22" fillId="19" borderId="56" xfId="0" applyFont="1" applyFill="1" applyBorder="1" applyAlignment="1">
      <alignment horizontal="center" vertical="center"/>
    </xf>
    <xf numFmtId="0" fontId="14" fillId="38" borderId="58" xfId="0" applyFont="1" applyFill="1" applyBorder="1" applyAlignment="1">
      <alignment horizontal="center" vertical="center"/>
    </xf>
    <xf numFmtId="0" fontId="20" fillId="27" borderId="60" xfId="0" applyFont="1" applyFill="1" applyBorder="1" applyAlignment="1">
      <alignment horizontal="center" vertical="center"/>
    </xf>
    <xf numFmtId="0" fontId="20" fillId="27" borderId="56" xfId="0" applyFont="1" applyFill="1" applyBorder="1" applyAlignment="1">
      <alignment horizontal="center" vertical="center"/>
    </xf>
    <xf numFmtId="0" fontId="3" fillId="27" borderId="83" xfId="0" applyFont="1" applyFill="1" applyBorder="1" applyAlignment="1">
      <alignment horizontal="center" vertical="center" wrapText="1"/>
    </xf>
    <xf numFmtId="0" fontId="15" fillId="31" borderId="60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4" fillId="18" borderId="58" xfId="0" applyFont="1" applyFill="1" applyBorder="1" applyAlignment="1">
      <alignment vertical="center"/>
    </xf>
    <xf numFmtId="0" fontId="14" fillId="22" borderId="84" xfId="0" applyFont="1" applyFill="1" applyBorder="1" applyAlignment="1">
      <alignment horizontal="center" vertical="center"/>
    </xf>
    <xf numFmtId="0" fontId="14" fillId="29" borderId="58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28" borderId="60" xfId="0" applyFont="1" applyFill="1" applyBorder="1" applyAlignment="1">
      <alignment horizontal="center" vertical="center"/>
    </xf>
    <xf numFmtId="0" fontId="19" fillId="28" borderId="56" xfId="0" applyFont="1" applyFill="1" applyBorder="1" applyAlignment="1">
      <alignment horizontal="center" vertical="center"/>
    </xf>
    <xf numFmtId="0" fontId="14" fillId="26" borderId="58" xfId="0" applyFont="1" applyFill="1" applyBorder="1" applyAlignment="1">
      <alignment horizontal="center" vertical="center"/>
    </xf>
    <xf numFmtId="0" fontId="15" fillId="19" borderId="60" xfId="0" applyFont="1" applyFill="1" applyBorder="1" applyAlignment="1">
      <alignment horizontal="center" vertical="center"/>
    </xf>
    <xf numFmtId="0" fontId="15" fillId="19" borderId="58" xfId="0" applyFont="1" applyFill="1" applyBorder="1" applyAlignment="1">
      <alignment horizontal="center" vertical="center"/>
    </xf>
    <xf numFmtId="0" fontId="22" fillId="19" borderId="63" xfId="0" applyFont="1" applyFill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9" fillId="28" borderId="60" xfId="0" applyFont="1" applyFill="1" applyBorder="1" applyAlignment="1">
      <alignment horizontal="center" vertical="center"/>
    </xf>
    <xf numFmtId="0" fontId="19" fillId="28" borderId="63" xfId="0" applyFont="1" applyFill="1" applyBorder="1" applyAlignment="1">
      <alignment horizontal="center" vertical="center"/>
    </xf>
    <xf numFmtId="0" fontId="14" fillId="28" borderId="58" xfId="0" applyFont="1" applyFill="1" applyBorder="1" applyAlignment="1">
      <alignment horizontal="center" vertical="center"/>
    </xf>
    <xf numFmtId="0" fontId="15" fillId="31" borderId="63" xfId="0" applyFont="1" applyFill="1" applyBorder="1" applyAlignment="1">
      <alignment horizontal="center" vertical="center"/>
    </xf>
    <xf numFmtId="0" fontId="23" fillId="27" borderId="60" xfId="0" applyFont="1" applyFill="1" applyBorder="1" applyAlignment="1">
      <alignment horizontal="center" vertical="center"/>
    </xf>
    <xf numFmtId="0" fontId="23" fillId="39" borderId="56" xfId="0" applyFont="1" applyFill="1" applyBorder="1" applyAlignment="1">
      <alignment horizontal="center" vertical="center"/>
    </xf>
    <xf numFmtId="0" fontId="21" fillId="27" borderId="58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23" fillId="27" borderId="56" xfId="0" applyFont="1" applyFill="1" applyBorder="1" applyAlignment="1">
      <alignment horizontal="center" vertical="center"/>
    </xf>
    <xf numFmtId="0" fontId="15" fillId="28" borderId="56" xfId="0" applyFont="1" applyFill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19" fillId="24" borderId="56" xfId="0" applyFont="1" applyFill="1" applyBorder="1" applyAlignment="1">
      <alignment horizontal="center" vertical="center"/>
    </xf>
    <xf numFmtId="0" fontId="14" fillId="24" borderId="58" xfId="0" applyFont="1" applyFill="1" applyBorder="1" applyAlignment="1">
      <alignment horizontal="center" vertical="center"/>
    </xf>
    <xf numFmtId="0" fontId="15" fillId="31" borderId="58" xfId="0" applyFont="1" applyFill="1" applyBorder="1" applyAlignment="1">
      <alignment horizontal="center" vertical="center"/>
    </xf>
    <xf numFmtId="0" fontId="14" fillId="19" borderId="81" xfId="0" applyFont="1" applyFill="1" applyBorder="1" applyAlignment="1">
      <alignment horizontal="center" vertical="center"/>
    </xf>
    <xf numFmtId="0" fontId="15" fillId="24" borderId="60" xfId="0" applyFont="1" applyFill="1" applyBorder="1" applyAlignment="1">
      <alignment horizontal="center" vertical="center"/>
    </xf>
    <xf numFmtId="0" fontId="15" fillId="24" borderId="56" xfId="0" applyFont="1" applyFill="1" applyBorder="1" applyAlignment="1">
      <alignment horizontal="center" vertical="center"/>
    </xf>
    <xf numFmtId="0" fontId="18" fillId="24" borderId="58" xfId="0" applyFont="1" applyFill="1" applyBorder="1" applyAlignment="1">
      <alignment horizontal="center" vertical="center"/>
    </xf>
    <xf numFmtId="0" fontId="23" fillId="26" borderId="60" xfId="0" applyFont="1" applyFill="1" applyBorder="1" applyAlignment="1">
      <alignment horizontal="center" vertical="center"/>
    </xf>
    <xf numFmtId="0" fontId="23" fillId="26" borderId="56" xfId="0" applyFont="1" applyFill="1" applyBorder="1" applyAlignment="1">
      <alignment horizontal="center" vertical="center"/>
    </xf>
    <xf numFmtId="0" fontId="21" fillId="26" borderId="58" xfId="0" applyFont="1" applyFill="1" applyBorder="1" applyAlignment="1">
      <alignment horizontal="center" vertical="center"/>
    </xf>
    <xf numFmtId="0" fontId="14" fillId="19" borderId="84" xfId="0" applyFont="1" applyFill="1" applyBorder="1" applyAlignment="1">
      <alignment horizontal="center" vertical="center"/>
    </xf>
    <xf numFmtId="0" fontId="18" fillId="38" borderId="83" xfId="0" applyFont="1" applyFill="1" applyBorder="1" applyAlignment="1">
      <alignment horizontal="center" vertical="center" wrapText="1"/>
    </xf>
    <xf numFmtId="0" fontId="19" fillId="30" borderId="60" xfId="0" applyFont="1" applyFill="1" applyBorder="1" applyAlignment="1">
      <alignment horizontal="center" vertical="center"/>
    </xf>
    <xf numFmtId="0" fontId="19" fillId="30" borderId="56" xfId="0" applyFont="1" applyFill="1" applyBorder="1" applyAlignment="1">
      <alignment horizontal="center" vertical="center"/>
    </xf>
    <xf numFmtId="0" fontId="14" fillId="30" borderId="58" xfId="0" applyFont="1" applyFill="1" applyBorder="1" applyAlignment="1">
      <alignment horizontal="center" vertical="center"/>
    </xf>
    <xf numFmtId="0" fontId="19" fillId="37" borderId="56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15" fillId="19" borderId="56" xfId="0" applyFont="1" applyFill="1" applyBorder="1" applyAlignment="1">
      <alignment horizontal="center" vertical="center"/>
    </xf>
    <xf numFmtId="0" fontId="14" fillId="24" borderId="56" xfId="0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14" fillId="28" borderId="58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 wrapText="1"/>
    </xf>
    <xf numFmtId="0" fontId="14" fillId="31" borderId="58" xfId="0" applyFont="1" applyFill="1" applyBorder="1" applyAlignment="1">
      <alignment horizontal="center" vertical="center"/>
    </xf>
    <xf numFmtId="0" fontId="23" fillId="27" borderId="58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22" borderId="85" xfId="0" applyFont="1" applyFill="1" applyBorder="1" applyAlignment="1">
      <alignment horizontal="center" vertical="center"/>
    </xf>
    <xf numFmtId="0" fontId="19" fillId="27" borderId="60" xfId="0" applyFont="1" applyFill="1" applyBorder="1" applyAlignment="1">
      <alignment horizontal="center" vertical="center"/>
    </xf>
    <xf numFmtId="0" fontId="19" fillId="39" borderId="56" xfId="0" applyFont="1" applyFill="1" applyBorder="1" applyAlignment="1">
      <alignment horizontal="center" vertical="center"/>
    </xf>
    <xf numFmtId="0" fontId="14" fillId="32" borderId="67" xfId="0" applyFont="1" applyFill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9" fillId="30" borderId="78" xfId="0" applyFont="1" applyFill="1" applyBorder="1" applyAlignment="1">
      <alignment horizontal="center" vertical="center"/>
    </xf>
    <xf numFmtId="0" fontId="19" fillId="30" borderId="63" xfId="0" applyFont="1" applyFill="1" applyBorder="1" applyAlignment="1">
      <alignment horizontal="center" vertical="center"/>
    </xf>
    <xf numFmtId="0" fontId="14" fillId="18" borderId="67" xfId="0" applyFont="1" applyFill="1" applyBorder="1" applyAlignment="1">
      <alignment horizontal="center" vertical="center"/>
    </xf>
    <xf numFmtId="0" fontId="15" fillId="14" borderId="58" xfId="0" applyFont="1" applyFill="1" applyBorder="1" applyAlignment="1">
      <alignment vertical="center"/>
    </xf>
    <xf numFmtId="0" fontId="9" fillId="0" borderId="84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 wrapText="1"/>
    </xf>
    <xf numFmtId="14" fontId="27" fillId="41" borderId="88" xfId="0" applyNumberFormat="1" applyFont="1" applyFill="1" applyBorder="1" applyAlignment="1">
      <alignment horizontal="center" vertical="center" wrapText="1"/>
    </xf>
    <xf numFmtId="0" fontId="27" fillId="41" borderId="89" xfId="0" applyFont="1" applyFill="1" applyBorder="1" applyAlignment="1">
      <alignment horizontal="center" vertical="center"/>
    </xf>
    <xf numFmtId="0" fontId="27" fillId="41" borderId="89" xfId="0" applyFont="1" applyFill="1" applyBorder="1" applyAlignment="1">
      <alignment horizontal="center" vertical="center" wrapText="1"/>
    </xf>
    <xf numFmtId="0" fontId="27" fillId="41" borderId="90" xfId="0" applyFont="1" applyFill="1" applyBorder="1" applyAlignment="1">
      <alignment horizontal="center" vertical="center" wrapText="1"/>
    </xf>
    <xf numFmtId="0" fontId="27" fillId="44" borderId="90" xfId="0" applyFont="1" applyFill="1" applyBorder="1" applyAlignment="1">
      <alignment horizontal="center" vertical="center" wrapText="1"/>
    </xf>
    <xf numFmtId="164" fontId="21" fillId="43" borderId="88" xfId="0" applyNumberFormat="1" applyFont="1" applyFill="1" applyBorder="1" applyAlignment="1">
      <alignment horizontal="center" vertical="center" wrapText="1"/>
    </xf>
    <xf numFmtId="0" fontId="9" fillId="17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164" fontId="1" fillId="2" borderId="58" xfId="0" applyNumberFormat="1" applyFont="1" applyFill="1" applyBorder="1" applyAlignment="1">
      <alignment horizontal="center" vertical="center"/>
    </xf>
    <xf numFmtId="164" fontId="1" fillId="2" borderId="59" xfId="0" applyNumberFormat="1" applyFont="1" applyFill="1" applyBorder="1" applyAlignment="1">
      <alignment horizontal="center" vertical="center"/>
    </xf>
    <xf numFmtId="164" fontId="1" fillId="2" borderId="60" xfId="0" applyNumberFormat="1" applyFont="1" applyFill="1" applyBorder="1" applyAlignment="1">
      <alignment horizontal="center" vertical="center"/>
    </xf>
    <xf numFmtId="0" fontId="14" fillId="18" borderId="65" xfId="0" applyFont="1" applyFill="1" applyBorder="1" applyAlignment="1">
      <alignment horizontal="center" vertical="center"/>
    </xf>
    <xf numFmtId="0" fontId="14" fillId="18" borderId="0" xfId="0" applyFont="1" applyFill="1" applyAlignment="1">
      <alignment horizontal="center" vertical="center"/>
    </xf>
    <xf numFmtId="0" fontId="14" fillId="18" borderId="58" xfId="0" applyFont="1" applyFill="1" applyBorder="1" applyAlignment="1">
      <alignment horizontal="center" vertical="center"/>
    </xf>
    <xf numFmtId="0" fontId="14" fillId="18" borderId="60" xfId="0" applyFont="1" applyFill="1" applyBorder="1" applyAlignment="1">
      <alignment horizontal="center" vertical="center"/>
    </xf>
    <xf numFmtId="0" fontId="14" fillId="18" borderId="59" xfId="0" applyFont="1" applyFill="1" applyBorder="1" applyAlignment="1">
      <alignment horizontal="center" vertical="center"/>
    </xf>
    <xf numFmtId="0" fontId="13" fillId="13" borderId="53" xfId="0" applyFont="1" applyFill="1" applyBorder="1" applyAlignment="1">
      <alignment horizontal="center" vertical="center"/>
    </xf>
    <xf numFmtId="0" fontId="13" fillId="13" borderId="54" xfId="0" applyFont="1" applyFill="1" applyBorder="1" applyAlignment="1">
      <alignment horizontal="center" vertical="center"/>
    </xf>
    <xf numFmtId="164" fontId="1" fillId="2" borderId="57" xfId="0" applyNumberFormat="1" applyFont="1" applyFill="1" applyBorder="1" applyAlignment="1">
      <alignment horizontal="center" vertical="center"/>
    </xf>
    <xf numFmtId="164" fontId="1" fillId="2" borderId="61" xfId="0" applyNumberFormat="1" applyFont="1" applyFill="1" applyBorder="1" applyAlignment="1">
      <alignment horizontal="center" vertical="center"/>
    </xf>
    <xf numFmtId="164" fontId="1" fillId="2" borderId="62" xfId="0" applyNumberFormat="1" applyFont="1" applyFill="1" applyBorder="1" applyAlignment="1">
      <alignment horizontal="center" vertical="center"/>
    </xf>
    <xf numFmtId="0" fontId="14" fillId="23" borderId="81" xfId="0" applyFont="1" applyFill="1" applyBorder="1" applyAlignment="1">
      <alignment horizontal="center" vertical="center"/>
    </xf>
    <xf numFmtId="0" fontId="14" fillId="23" borderId="84" xfId="0" applyFont="1" applyFill="1" applyBorder="1" applyAlignment="1">
      <alignment horizontal="center" vertical="center"/>
    </xf>
    <xf numFmtId="0" fontId="14" fillId="23" borderId="85" xfId="0" applyFont="1" applyFill="1" applyBorder="1" applyAlignment="1">
      <alignment horizontal="center" vertical="center"/>
    </xf>
    <xf numFmtId="0" fontId="14" fillId="21" borderId="82" xfId="0" applyFont="1" applyFill="1" applyBorder="1" applyAlignment="1">
      <alignment horizontal="center" vertical="center"/>
    </xf>
    <xf numFmtId="0" fontId="14" fillId="21" borderId="16" xfId="0" applyFont="1" applyFill="1" applyBorder="1" applyAlignment="1">
      <alignment horizontal="center" vertical="center"/>
    </xf>
    <xf numFmtId="0" fontId="14" fillId="21" borderId="86" xfId="0" applyFont="1" applyFill="1" applyBorder="1" applyAlignment="1">
      <alignment horizontal="center" vertical="center"/>
    </xf>
    <xf numFmtId="0" fontId="14" fillId="22" borderId="81" xfId="0" applyFont="1" applyFill="1" applyBorder="1" applyAlignment="1">
      <alignment horizontal="center" vertical="center"/>
    </xf>
    <xf numFmtId="0" fontId="14" fillId="22" borderId="84" xfId="0" applyFont="1" applyFill="1" applyBorder="1" applyAlignment="1">
      <alignment horizontal="center" vertical="center"/>
    </xf>
    <xf numFmtId="0" fontId="14" fillId="22" borderId="85" xfId="0" applyFont="1" applyFill="1" applyBorder="1" applyAlignment="1">
      <alignment horizontal="center" vertical="center"/>
    </xf>
    <xf numFmtId="49" fontId="17" fillId="20" borderId="2" xfId="0" applyNumberFormat="1" applyFont="1" applyFill="1" applyBorder="1" applyAlignment="1">
      <alignment horizontal="center"/>
    </xf>
    <xf numFmtId="0" fontId="14" fillId="18" borderId="58" xfId="0" applyFont="1" applyFill="1" applyBorder="1" applyAlignment="1">
      <alignment horizontal="center" vertical="center" wrapText="1"/>
    </xf>
    <xf numFmtId="0" fontId="14" fillId="18" borderId="60" xfId="0" applyFont="1" applyFill="1" applyBorder="1" applyAlignment="1">
      <alignment horizontal="center" vertical="center" wrapText="1"/>
    </xf>
    <xf numFmtId="0" fontId="14" fillId="18" borderId="59" xfId="0" applyFont="1" applyFill="1" applyBorder="1" applyAlignment="1">
      <alignment horizontal="center" vertical="center" wrapText="1"/>
    </xf>
    <xf numFmtId="0" fontId="14" fillId="18" borderId="8" xfId="0" applyFont="1" applyFill="1" applyBorder="1" applyAlignment="1">
      <alignment horizontal="center" vertical="center"/>
    </xf>
    <xf numFmtId="0" fontId="14" fillId="18" borderId="9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0" fontId="0" fillId="18" borderId="58" xfId="0" applyFill="1" applyBorder="1" applyAlignment="1">
      <alignment horizontal="center" vertical="center"/>
    </xf>
    <xf numFmtId="0" fontId="0" fillId="18" borderId="59" xfId="0" applyFill="1" applyBorder="1" applyAlignment="1">
      <alignment horizontal="center" vertical="center"/>
    </xf>
    <xf numFmtId="0" fontId="0" fillId="18" borderId="60" xfId="0" applyFill="1" applyBorder="1" applyAlignment="1">
      <alignment horizontal="center" vertical="center"/>
    </xf>
    <xf numFmtId="0" fontId="0" fillId="18" borderId="70" xfId="0" applyFill="1" applyBorder="1" applyAlignment="1">
      <alignment horizontal="center" vertical="center"/>
    </xf>
    <xf numFmtId="0" fontId="0" fillId="18" borderId="71" xfId="0" applyFill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164" fontId="1" fillId="2" borderId="73" xfId="0" applyNumberFormat="1" applyFont="1" applyFill="1" applyBorder="1" applyAlignment="1">
      <alignment horizontal="center" vertical="center"/>
    </xf>
    <xf numFmtId="164" fontId="1" fillId="2" borderId="74" xfId="0" applyNumberFormat="1" applyFont="1" applyFill="1" applyBorder="1" applyAlignment="1">
      <alignment horizontal="center" vertical="center"/>
    </xf>
    <xf numFmtId="164" fontId="1" fillId="2" borderId="75" xfId="0" applyNumberFormat="1" applyFont="1" applyFill="1" applyBorder="1" applyAlignment="1">
      <alignment horizontal="center" vertical="center"/>
    </xf>
    <xf numFmtId="164" fontId="1" fillId="2" borderId="47" xfId="0" applyNumberFormat="1" applyFont="1" applyFill="1" applyBorder="1" applyAlignment="1">
      <alignment horizontal="center" vertical="center"/>
    </xf>
    <xf numFmtId="164" fontId="1" fillId="2" borderId="5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76" xfId="0" applyNumberFormat="1" applyFont="1" applyFill="1" applyBorder="1" applyAlignment="1">
      <alignment horizontal="center" vertical="center"/>
    </xf>
    <xf numFmtId="164" fontId="1" fillId="2" borderId="77" xfId="0" applyNumberFormat="1" applyFont="1" applyFill="1" applyBorder="1" applyAlignment="1">
      <alignment horizontal="center" vertical="center"/>
    </xf>
    <xf numFmtId="0" fontId="13" fillId="13" borderId="68" xfId="0" applyFont="1" applyFill="1" applyBorder="1" applyAlignment="1">
      <alignment horizontal="center" vertical="center"/>
    </xf>
    <xf numFmtId="0" fontId="13" fillId="13" borderId="69" xfId="0" applyFont="1" applyFill="1" applyBorder="1" applyAlignment="1">
      <alignment horizontal="center" vertical="center"/>
    </xf>
    <xf numFmtId="0" fontId="12" fillId="19" borderId="2" xfId="0" applyFont="1" applyFill="1" applyBorder="1" applyAlignment="1">
      <alignment horizontal="center" vertical="center"/>
    </xf>
    <xf numFmtId="0" fontId="12" fillId="19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3" fillId="42" borderId="28" xfId="0" applyNumberFormat="1" applyFont="1" applyFill="1" applyBorder="1" applyAlignment="1">
      <alignment horizontal="center" vertical="center" wrapText="1"/>
    </xf>
    <xf numFmtId="164" fontId="3" fillId="42" borderId="91" xfId="0" applyNumberFormat="1" applyFont="1" applyFill="1" applyBorder="1" applyAlignment="1">
      <alignment horizontal="center" vertical="center" wrapText="1"/>
    </xf>
    <xf numFmtId="0" fontId="21" fillId="43" borderId="89" xfId="0" applyFont="1" applyFill="1" applyBorder="1" applyAlignment="1">
      <alignment horizontal="center" vertical="center"/>
    </xf>
    <xf numFmtId="0" fontId="21" fillId="43" borderId="29" xfId="0" applyFont="1" applyFill="1" applyBorder="1" applyAlignment="1">
      <alignment horizontal="center" vertical="center"/>
    </xf>
    <xf numFmtId="0" fontId="28" fillId="43" borderId="89" xfId="0" applyFont="1" applyFill="1" applyBorder="1" applyAlignment="1">
      <alignment horizontal="center" vertical="center"/>
    </xf>
    <xf numFmtId="0" fontId="29" fillId="43" borderId="29" xfId="0" applyFont="1" applyFill="1" applyBorder="1" applyAlignment="1">
      <alignment horizontal="center" vertical="center"/>
    </xf>
    <xf numFmtId="0" fontId="29" fillId="43" borderId="90" xfId="0" applyFont="1" applyFill="1" applyBorder="1" applyAlignment="1">
      <alignment horizontal="center" vertical="center" wrapText="1"/>
    </xf>
    <xf numFmtId="0" fontId="29" fillId="43" borderId="30" xfId="0" applyFont="1" applyFill="1" applyBorder="1" applyAlignment="1">
      <alignment horizontal="center" vertical="center" wrapText="1"/>
    </xf>
    <xf numFmtId="0" fontId="29" fillId="43" borderId="89" xfId="0" applyFont="1" applyFill="1" applyBorder="1" applyAlignment="1">
      <alignment horizontal="center" vertical="center" wrapText="1"/>
    </xf>
    <xf numFmtId="0" fontId="29" fillId="43" borderId="29" xfId="0" applyFont="1" applyFill="1" applyBorder="1" applyAlignment="1">
      <alignment horizontal="center" vertical="center" wrapText="1"/>
    </xf>
  </cellXfs>
  <cellStyles count="9">
    <cellStyle name="Lien hypertexte" xfId="7" builtinId="8" hidden="1"/>
    <cellStyle name="Lien hypertexte" xfId="5" builtinId="8" hidden="1"/>
    <cellStyle name="Lien hypertexte" xfId="1" builtinId="8" hidden="1"/>
    <cellStyle name="Lien hypertexte" xfId="3" builtinId="8" hidden="1"/>
    <cellStyle name="Lien hypertexte visité" xfId="8" builtinId="9" hidden="1"/>
    <cellStyle name="Lien hypertexte visité" xfId="6" builtinId="9" hidden="1"/>
    <cellStyle name="Lien hypertexte visité" xfId="2" builtinId="9" hidden="1"/>
    <cellStyle name="Lien hypertexte visité" xfId="4" builtinId="9" hidden="1"/>
    <cellStyle name="Normal" xfId="0" builtinId="0"/>
  </cellStyles>
  <dxfs count="4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colors>
    <mruColors>
      <color rgb="FF305496"/>
      <color rgb="FFD9E1F2"/>
      <color rgb="FF8EA9DB"/>
      <color rgb="FF377FD0"/>
      <color rgb="FFF4B084"/>
      <color rgb="FFBA4E4E"/>
      <color rgb="FFC0C0C0"/>
      <color rgb="FFEED47E"/>
      <color rgb="FF7ABE4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329"/>
  <sheetViews>
    <sheetView topLeftCell="C1" workbookViewId="0"/>
  </sheetViews>
  <sheetFormatPr baseColWidth="10" defaultColWidth="8.77734375" defaultRowHeight="14.4" x14ac:dyDescent="0.3"/>
  <cols>
    <col min="1" max="2" width="0.21875" hidden="1" customWidth="1"/>
    <col min="3" max="3" width="1.77734375" customWidth="1"/>
    <col min="4" max="4" width="2.77734375" customWidth="1"/>
    <col min="5" max="5" width="3" customWidth="1"/>
    <col min="6" max="6" width="5.21875" style="36" customWidth="1"/>
    <col min="7" max="7" width="3.21875" customWidth="1"/>
    <col min="8" max="8" width="26.44140625" customWidth="1"/>
    <col min="9" max="9" width="1.77734375" customWidth="1"/>
    <col min="10" max="11" width="3.21875" customWidth="1"/>
    <col min="12" max="12" width="4.44140625" customWidth="1"/>
    <col min="13" max="13" width="3.21875" customWidth="1"/>
    <col min="14" max="14" width="25.21875" customWidth="1"/>
    <col min="15" max="15" width="2" customWidth="1"/>
    <col min="16" max="17" width="2.77734375" customWidth="1"/>
    <col min="18" max="18" width="5.21875" customWidth="1"/>
    <col min="19" max="19" width="3.44140625" customWidth="1"/>
    <col min="20" max="20" width="21.77734375" customWidth="1"/>
    <col min="21" max="21" width="2.21875" customWidth="1"/>
    <col min="22" max="22" width="3" customWidth="1"/>
    <col min="23" max="23" width="4.21875" customWidth="1"/>
    <col min="24" max="24" width="4.44140625" bestFit="1" customWidth="1"/>
    <col min="25" max="25" width="2.77734375" customWidth="1"/>
    <col min="26" max="26" width="17.77734375" customWidth="1"/>
    <col min="27" max="27" width="1.77734375" customWidth="1"/>
    <col min="28" max="29" width="2.44140625" customWidth="1"/>
    <col min="30" max="30" width="4.44140625" customWidth="1"/>
    <col min="31" max="31" width="2.77734375" customWidth="1"/>
    <col min="32" max="32" width="19" customWidth="1"/>
    <col min="33" max="33" width="1.77734375" customWidth="1"/>
    <col min="34" max="35" width="2.44140625" customWidth="1"/>
    <col min="36" max="36" width="4.21875" customWidth="1"/>
    <col min="37" max="37" width="3" customWidth="1"/>
    <col min="38" max="38" width="24.44140625" customWidth="1"/>
    <col min="39" max="39" width="2.21875" customWidth="1"/>
    <col min="40" max="41" width="2.77734375" customWidth="1"/>
    <col min="42" max="42" width="4.21875" customWidth="1"/>
    <col min="43" max="43" width="3" customWidth="1"/>
    <col min="44" max="44" width="14.77734375" customWidth="1"/>
    <col min="45" max="45" width="2.21875" customWidth="1"/>
    <col min="46" max="47" width="3" customWidth="1"/>
    <col min="48" max="48" width="4.21875" customWidth="1"/>
    <col min="49" max="49" width="2.77734375" customWidth="1"/>
    <col min="50" max="50" width="15.77734375" customWidth="1"/>
    <col min="51" max="51" width="2.21875" customWidth="1"/>
    <col min="52" max="53" width="2.77734375" customWidth="1"/>
    <col min="54" max="54" width="4.44140625" customWidth="1"/>
    <col min="55" max="55" width="3.21875" customWidth="1"/>
    <col min="56" max="56" width="17.21875" customWidth="1"/>
    <col min="57" max="57" width="2" customWidth="1"/>
    <col min="58" max="59" width="2.77734375" customWidth="1"/>
    <col min="60" max="60" width="4" customWidth="1"/>
    <col min="61" max="61" width="3" customWidth="1"/>
    <col min="62" max="62" width="14.77734375" customWidth="1"/>
    <col min="63" max="63" width="2.21875" style="32" bestFit="1" customWidth="1"/>
    <col min="64" max="64" width="3.44140625" style="32" customWidth="1"/>
    <col min="65" max="65" width="4.21875" style="32" customWidth="1"/>
    <col min="66" max="66" width="4.44140625" style="32" customWidth="1"/>
    <col min="67" max="67" width="3" style="32" customWidth="1"/>
    <col min="68" max="68" width="17.21875" style="32" customWidth="1"/>
    <col min="69" max="69" width="2.44140625" style="32" customWidth="1"/>
    <col min="70" max="70" width="3" style="32" customWidth="1"/>
    <col min="71" max="71" width="3.44140625" style="32" customWidth="1"/>
    <col min="72" max="72" width="5.21875" style="32" customWidth="1"/>
    <col min="73" max="73" width="3.21875" style="32" customWidth="1"/>
    <col min="74" max="74" width="18.77734375" style="32" customWidth="1"/>
    <col min="75" max="86" width="8.77734375" style="32"/>
  </cols>
  <sheetData>
    <row r="1" spans="1:86" s="2" customFormat="1" ht="21" customHeight="1" x14ac:dyDescent="0.3">
      <c r="A1" s="284" t="s">
        <v>0</v>
      </c>
      <c r="B1" s="285"/>
      <c r="C1" s="285"/>
      <c r="D1" s="285"/>
      <c r="E1" s="285"/>
      <c r="F1" s="285"/>
      <c r="G1" s="285"/>
      <c r="H1" s="155">
        <v>2021</v>
      </c>
      <c r="I1" s="1"/>
      <c r="J1" s="1"/>
      <c r="K1" s="1"/>
      <c r="L1" s="1"/>
      <c r="M1" s="1"/>
      <c r="N1" s="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56"/>
      <c r="BF1" s="156"/>
      <c r="BG1" s="156"/>
      <c r="BH1" s="156"/>
      <c r="BI1" s="156"/>
      <c r="BJ1" s="156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</row>
    <row r="2" spans="1:86" s="3" customFormat="1" x14ac:dyDescent="0.3">
      <c r="A2" s="286" t="str">
        <f>_xlfn.CONCAT("Septembre ",$H$1)</f>
        <v>Septembre 2021</v>
      </c>
      <c r="B2" s="286"/>
      <c r="C2" s="286"/>
      <c r="D2" s="286"/>
      <c r="E2" s="286"/>
      <c r="F2" s="286"/>
      <c r="G2" s="286"/>
      <c r="H2" s="286"/>
      <c r="I2" s="276" t="str">
        <f>_xlfn.CONCAT("Octobre ",$H$1)</f>
        <v>Octobre 2021</v>
      </c>
      <c r="J2" s="277"/>
      <c r="K2" s="277"/>
      <c r="L2" s="277"/>
      <c r="M2" s="277"/>
      <c r="N2" s="278"/>
      <c r="O2" s="276" t="str">
        <f>_xlfn.CONCAT("Novembre ",$H$1)</f>
        <v>Novembre 2021</v>
      </c>
      <c r="P2" s="277"/>
      <c r="Q2" s="277"/>
      <c r="R2" s="277"/>
      <c r="S2" s="277"/>
      <c r="T2" s="287"/>
      <c r="U2" s="288" t="str">
        <f>_xlfn.CONCAT("Decembre ",$H$1)</f>
        <v>Decembre 2021</v>
      </c>
      <c r="V2" s="288"/>
      <c r="W2" s="288"/>
      <c r="X2" s="288"/>
      <c r="Y2" s="288"/>
      <c r="Z2" s="288"/>
      <c r="AA2" s="276" t="str">
        <f>_xlfn.CONCAT("Janvier ",$H$1+1)</f>
        <v>Janvier 2022</v>
      </c>
      <c r="AB2" s="277"/>
      <c r="AC2" s="277"/>
      <c r="AD2" s="277"/>
      <c r="AE2" s="277"/>
      <c r="AF2" s="278"/>
      <c r="AG2" s="276" t="str">
        <f>_xlfn.CONCAT("Fevrier ",$H$1+1)</f>
        <v>Fevrier 2022</v>
      </c>
      <c r="AH2" s="277"/>
      <c r="AI2" s="277"/>
      <c r="AJ2" s="277"/>
      <c r="AK2" s="277"/>
      <c r="AL2" s="278"/>
      <c r="AM2" s="276" t="str">
        <f>_xlfn.CONCAT("Mars ",$H$1+1)</f>
        <v>Mars 2022</v>
      </c>
      <c r="AN2" s="277"/>
      <c r="AO2" s="277"/>
      <c r="AP2" s="277"/>
      <c r="AQ2" s="277"/>
      <c r="AR2" s="278"/>
      <c r="AS2" s="276" t="str">
        <f>_xlfn.CONCAT("Avril ",$H$1+1)</f>
        <v>Avril 2022</v>
      </c>
      <c r="AT2" s="277"/>
      <c r="AU2" s="277"/>
      <c r="AV2" s="277"/>
      <c r="AW2" s="277"/>
      <c r="AX2" s="278"/>
      <c r="AY2" s="277" t="str">
        <f>_xlfn.CONCAT("Mai ",$H$1+1)</f>
        <v>Mai 2022</v>
      </c>
      <c r="AZ2" s="277"/>
      <c r="BA2" s="277"/>
      <c r="BB2" s="277"/>
      <c r="BC2" s="277"/>
      <c r="BD2" s="278"/>
      <c r="BE2" s="276" t="str">
        <f>_xlfn.CONCAT("Juin ",$H$1+1)</f>
        <v>Juin 2022</v>
      </c>
      <c r="BF2" s="277"/>
      <c r="BG2" s="277"/>
      <c r="BH2" s="277"/>
      <c r="BI2" s="277"/>
      <c r="BJ2" s="278"/>
      <c r="BK2" s="277" t="str">
        <f>_xlfn.CONCAT("Juillet ",$H$1+1)</f>
        <v>Juillet 2022</v>
      </c>
      <c r="BL2" s="277"/>
      <c r="BM2" s="277"/>
      <c r="BN2" s="277"/>
      <c r="BO2" s="277"/>
      <c r="BP2" s="278"/>
      <c r="BQ2" s="276" t="str">
        <f>_xlfn.CONCAT("Août ",$H$1+1)</f>
        <v>Août 2022</v>
      </c>
      <c r="BR2" s="277"/>
      <c r="BS2" s="277"/>
      <c r="BT2" s="277"/>
      <c r="BU2" s="277"/>
      <c r="BV2" s="278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</row>
    <row r="3" spans="1:86" s="33" customFormat="1" x14ac:dyDescent="0.3">
      <c r="A3" s="160"/>
      <c r="B3" s="160"/>
      <c r="C3" s="160" t="s">
        <v>1</v>
      </c>
      <c r="D3" s="160" t="s">
        <v>2</v>
      </c>
      <c r="E3" s="160"/>
      <c r="F3" s="160"/>
      <c r="G3" s="161"/>
      <c r="H3" s="162"/>
      <c r="I3" s="160" t="s">
        <v>1</v>
      </c>
      <c r="J3" s="160" t="s">
        <v>3</v>
      </c>
      <c r="K3" s="163"/>
      <c r="L3" s="160"/>
      <c r="M3" s="161"/>
      <c r="N3" s="164"/>
      <c r="O3" s="160" t="s">
        <v>1</v>
      </c>
      <c r="P3" s="160" t="s">
        <v>4</v>
      </c>
      <c r="Q3" s="163"/>
      <c r="R3" s="160"/>
      <c r="S3" s="160"/>
      <c r="T3" s="161"/>
      <c r="U3" s="165" t="s">
        <v>1</v>
      </c>
      <c r="V3" s="165" t="s">
        <v>3</v>
      </c>
      <c r="W3" s="165"/>
      <c r="X3" s="165"/>
      <c r="Y3" s="279"/>
      <c r="Z3" s="280"/>
      <c r="AA3" s="160" t="s">
        <v>1</v>
      </c>
      <c r="AB3" s="160" t="s">
        <v>5</v>
      </c>
      <c r="AC3" s="160"/>
      <c r="AD3" s="160"/>
      <c r="AE3" s="281"/>
      <c r="AF3" s="282"/>
      <c r="AG3" s="160" t="s">
        <v>1</v>
      </c>
      <c r="AH3" s="160" t="s">
        <v>4</v>
      </c>
      <c r="AI3" s="160"/>
      <c r="AJ3" s="160"/>
      <c r="AK3" s="281"/>
      <c r="AL3" s="283"/>
      <c r="AM3" s="160" t="s">
        <v>1</v>
      </c>
      <c r="AN3" s="160" t="s">
        <v>6</v>
      </c>
      <c r="AO3" s="160"/>
      <c r="AP3" s="160"/>
      <c r="AQ3" s="281"/>
      <c r="AR3" s="282"/>
      <c r="AS3" s="160" t="s">
        <v>1</v>
      </c>
      <c r="AT3" s="160" t="s">
        <v>7</v>
      </c>
      <c r="AU3" s="160"/>
      <c r="AV3" s="160"/>
      <c r="AW3" s="281"/>
      <c r="AX3" s="282"/>
      <c r="AY3" s="160" t="s">
        <v>1</v>
      </c>
      <c r="AZ3" s="160" t="s">
        <v>8</v>
      </c>
      <c r="BA3" s="160"/>
      <c r="BB3" s="160"/>
      <c r="BC3" s="281"/>
      <c r="BD3" s="282"/>
      <c r="BE3" s="160" t="s">
        <v>1</v>
      </c>
      <c r="BF3" s="160" t="s">
        <v>8</v>
      </c>
      <c r="BG3" s="160"/>
      <c r="BH3" s="160"/>
      <c r="BI3" s="281"/>
      <c r="BJ3" s="282"/>
      <c r="BK3" s="160" t="s">
        <v>1</v>
      </c>
      <c r="BL3" s="160" t="s">
        <v>8</v>
      </c>
      <c r="BM3" s="160"/>
      <c r="BN3" s="160"/>
      <c r="BO3" s="281"/>
      <c r="BP3" s="282"/>
      <c r="BQ3" s="160" t="s">
        <v>1</v>
      </c>
      <c r="BR3" s="160" t="s">
        <v>8</v>
      </c>
      <c r="BS3" s="160"/>
      <c r="BT3" s="160"/>
      <c r="BU3" s="281"/>
      <c r="BV3" s="282"/>
    </row>
    <row r="4" spans="1:86" s="33" customFormat="1" x14ac:dyDescent="0.3">
      <c r="A4" s="167"/>
      <c r="B4" s="167"/>
      <c r="C4" s="168"/>
      <c r="D4" s="167">
        <v>36</v>
      </c>
      <c r="E4" s="167" t="str">
        <f>UPPER(LEFT(TEXT(DATE($H$1,9,G4), "jjj"),1))</f>
        <v>M</v>
      </c>
      <c r="F4" s="167" t="str">
        <f>TEXT(DATE($H$1,9,G4), "jjj")</f>
        <v>mer.</v>
      </c>
      <c r="G4" s="168">
        <v>1</v>
      </c>
      <c r="H4" s="160"/>
      <c r="I4" s="168"/>
      <c r="J4" s="169"/>
      <c r="K4" s="170" t="str">
        <f>UPPER(LEFT(TEXT(DATE($H$1,10,M4), "jjj"),1))</f>
        <v>V</v>
      </c>
      <c r="L4" s="171" t="str">
        <f>TEXT(DATE($H$1,10,M4), "jjj")</f>
        <v>ven.</v>
      </c>
      <c r="M4" s="167">
        <v>1</v>
      </c>
      <c r="N4" s="160"/>
      <c r="O4" s="168"/>
      <c r="P4" s="169"/>
      <c r="Q4" s="170" t="str">
        <f>UPPER(LEFT(TEXT(DATE($H$1,11,S4), "jjj"),1))</f>
        <v>L</v>
      </c>
      <c r="R4" s="172" t="str">
        <f>TEXT(DATE($H$1,11,S4), "jjj")</f>
        <v>lun.</v>
      </c>
      <c r="S4" s="168">
        <v>1</v>
      </c>
      <c r="T4" s="160"/>
      <c r="U4" s="168"/>
      <c r="V4" s="167"/>
      <c r="W4" s="167" t="str">
        <f>UPPER(LEFT(TEXT(DATE($H$1,12,Y4), "jjj"),1))</f>
        <v>M</v>
      </c>
      <c r="X4" s="167" t="str">
        <f>TEXT(DATE($H$1,12,Y4), "jjj")</f>
        <v>mer.</v>
      </c>
      <c r="Y4" s="167">
        <v>1</v>
      </c>
      <c r="Z4" s="160"/>
      <c r="AA4" s="168"/>
      <c r="AB4" s="167"/>
      <c r="AC4" s="167" t="str">
        <f>UPPER(LEFT(TEXT(DATE($H$1+1,1,AE4), "jjj"),1))</f>
        <v>S</v>
      </c>
      <c r="AD4" s="168" t="str">
        <f>TEXT(DATE($H$1+1,1,AE4), "jjj")</f>
        <v>sam.</v>
      </c>
      <c r="AE4" s="168">
        <v>1</v>
      </c>
      <c r="AF4" s="160"/>
      <c r="AG4" s="168"/>
      <c r="AH4" s="167">
        <v>5</v>
      </c>
      <c r="AI4" s="167" t="str">
        <f>UPPER(LEFT(TEXT(DATE($H$1+1,2,AK4), "jjj"),1))</f>
        <v>M</v>
      </c>
      <c r="AJ4" s="167" t="str">
        <f>TEXT(DATE($H$1+1,2,AK4), "jjj")</f>
        <v>mar.</v>
      </c>
      <c r="AK4" s="167">
        <v>1</v>
      </c>
      <c r="AL4" s="160"/>
      <c r="AM4" s="168"/>
      <c r="AN4" s="167">
        <v>9</v>
      </c>
      <c r="AO4" s="167" t="str">
        <f>UPPER(LEFT(TEXT(DATE($H$1+1,3,AQ4), "jjj"),1))</f>
        <v>M</v>
      </c>
      <c r="AP4" s="167" t="str">
        <f>TEXT(DATE($H$1+1,3,AQ4), "jjj")</f>
        <v>mar.</v>
      </c>
      <c r="AQ4" s="167">
        <v>1</v>
      </c>
      <c r="AR4" s="160"/>
      <c r="AS4" s="168"/>
      <c r="AT4" s="167"/>
      <c r="AU4" s="167" t="str">
        <f>UPPER(LEFT(TEXT(DATE($H$1+1,4,AW4), "jjj"),1))</f>
        <v>V</v>
      </c>
      <c r="AV4" s="167" t="str">
        <f>TEXT(DATE($H$1+1,4,AW4), "jjj")</f>
        <v>ven.</v>
      </c>
      <c r="AW4" s="167">
        <v>1</v>
      </c>
      <c r="AX4" s="160"/>
      <c r="AY4" s="168"/>
      <c r="AZ4" s="167"/>
      <c r="BA4" s="167" t="str">
        <f>UPPER(LEFT(TEXT(DATE($H$1+1,5,BC4), "jjj"),1))</f>
        <v>D</v>
      </c>
      <c r="BB4" s="168" t="str">
        <f>TEXT(DATE($H$1+1,5,BC4), "jjj")</f>
        <v>dim.</v>
      </c>
      <c r="BC4" s="168">
        <v>1</v>
      </c>
      <c r="BD4" s="160"/>
      <c r="BE4" s="168"/>
      <c r="BF4" s="167"/>
      <c r="BG4" s="167" t="str">
        <f>UPPER(LEFT(TEXT(DATE($H$1+1,6,BI4), "jjj"),1))</f>
        <v>M</v>
      </c>
      <c r="BH4" s="167" t="str">
        <f>TEXT(DATE($H$1+1,6,BI4), "jjj")</f>
        <v>mer.</v>
      </c>
      <c r="BI4" s="167">
        <v>1</v>
      </c>
      <c r="BJ4" s="160"/>
      <c r="BK4" s="168"/>
      <c r="BL4" s="167"/>
      <c r="BM4" s="167" t="str">
        <f>UPPER(LEFT(TEXT(DATE($H$1+1,7,BO4), "jjj"),1))</f>
        <v>V</v>
      </c>
      <c r="BN4" s="168" t="str">
        <f>TEXT(DATE($H$1+1,7,BO4), "jjj")</f>
        <v>ven.</v>
      </c>
      <c r="BO4" s="168">
        <v>1</v>
      </c>
      <c r="BP4" s="160"/>
      <c r="BQ4" s="168"/>
      <c r="BR4" s="167"/>
      <c r="BS4" s="167" t="str">
        <f>UPPER(LEFT(TEXT(DATE($H$1+1,8,BU4), "jjj"),1))</f>
        <v>L</v>
      </c>
      <c r="BT4" s="167" t="str">
        <f>TEXT(DATE($H$1+1,8,BU4), "jjj")</f>
        <v>lun.</v>
      </c>
      <c r="BU4" s="167">
        <v>1</v>
      </c>
      <c r="BV4" s="160"/>
    </row>
    <row r="5" spans="1:86" s="33" customFormat="1" x14ac:dyDescent="0.3">
      <c r="A5" s="167"/>
      <c r="B5" s="167"/>
      <c r="C5" s="168"/>
      <c r="D5" s="167"/>
      <c r="E5" s="167" t="str">
        <f t="shared" ref="E5:E33" si="0">UPPER(LEFT(TEXT(DATE($H$1,9,G5), "jjj"),1))</f>
        <v>J</v>
      </c>
      <c r="F5" s="167" t="str">
        <f t="shared" ref="F5:F33" si="1">TEXT(DATE($H$1,9,G5), "jjj")</f>
        <v>jeu.</v>
      </c>
      <c r="G5" s="167">
        <v>2</v>
      </c>
      <c r="H5" s="160"/>
      <c r="I5" s="168"/>
      <c r="J5" s="169"/>
      <c r="K5" s="170" t="str">
        <f t="shared" ref="K5:K34" si="2">UPPER(LEFT(TEXT(DATE($H$1,10,M5), "jjj"),1))</f>
        <v>S</v>
      </c>
      <c r="L5" s="171" t="str">
        <f t="shared" ref="L5:L34" si="3">TEXT(DATE($H$1,10,M5), "jjj")</f>
        <v>sam.</v>
      </c>
      <c r="M5" s="167">
        <v>2</v>
      </c>
      <c r="N5" s="160"/>
      <c r="O5" s="168"/>
      <c r="P5" s="169">
        <v>45</v>
      </c>
      <c r="Q5" s="170" t="str">
        <f t="shared" ref="Q5:Q33" si="4">UPPER(LEFT(TEXT(DATE($H$1,11,S5), "jjj"),1))</f>
        <v>M</v>
      </c>
      <c r="R5" s="172" t="str">
        <f t="shared" ref="R5:R33" si="5">TEXT(DATE($H$1,11,S5), "jjj")</f>
        <v>mar.</v>
      </c>
      <c r="S5" s="167">
        <v>2</v>
      </c>
      <c r="T5" s="160"/>
      <c r="U5" s="168"/>
      <c r="V5" s="167"/>
      <c r="W5" s="167" t="str">
        <f t="shared" ref="W5:W34" si="6">UPPER(LEFT(TEXT(DATE($H$1,12,Y5), "jjj"),1))</f>
        <v>J</v>
      </c>
      <c r="X5" s="167" t="str">
        <f t="shared" ref="X5:X34" si="7">TEXT(DATE($H$1,12,Y5), "jjj")</f>
        <v>jeu.</v>
      </c>
      <c r="Y5" s="167">
        <v>2</v>
      </c>
      <c r="Z5" s="160"/>
      <c r="AA5" s="168"/>
      <c r="AB5" s="167"/>
      <c r="AC5" s="167" t="str">
        <f t="shared" ref="AC5:AC34" si="8">UPPER(LEFT(TEXT(DATE($H$1+1,1,AE5), "jjj"),1))</f>
        <v>D</v>
      </c>
      <c r="AD5" s="168" t="str">
        <f t="shared" ref="AD5:AD34" si="9">TEXT(DATE($H$1+1,1,AE5), "jjj")</f>
        <v>dim.</v>
      </c>
      <c r="AE5" s="168">
        <v>2</v>
      </c>
      <c r="AF5" s="160"/>
      <c r="AG5" s="168"/>
      <c r="AH5" s="167"/>
      <c r="AI5" s="167" t="str">
        <f t="shared" ref="AI5:AI31" si="10">UPPER(LEFT(TEXT(DATE($H$1+1,2,AK5), "jjj"),1))</f>
        <v>M</v>
      </c>
      <c r="AJ5" s="167" t="str">
        <f t="shared" ref="AJ5:AJ31" si="11">TEXT(DATE($H$1+1,2,AK5), "jjj")</f>
        <v>mer.</v>
      </c>
      <c r="AK5" s="167">
        <v>2</v>
      </c>
      <c r="AL5" s="160"/>
      <c r="AM5" s="168"/>
      <c r="AN5" s="167"/>
      <c r="AO5" s="167" t="str">
        <f t="shared" ref="AO5:AO34" si="12">UPPER(LEFT(TEXT(DATE($H$1+1,3,AQ5), "jjj"),1))</f>
        <v>M</v>
      </c>
      <c r="AP5" s="167" t="str">
        <f t="shared" ref="AP5:AP34" si="13">TEXT(DATE($H$1+1,3,AQ5), "jjj")</f>
        <v>mer.</v>
      </c>
      <c r="AQ5" s="167">
        <v>2</v>
      </c>
      <c r="AR5" s="160"/>
      <c r="AS5" s="168"/>
      <c r="AT5" s="167"/>
      <c r="AU5" s="167" t="str">
        <f t="shared" ref="AU5:AU33" si="14">UPPER(LEFT(TEXT(DATE($H$1+1,4,AW5), "jjj"),1))</f>
        <v>S</v>
      </c>
      <c r="AV5" s="167" t="str">
        <f t="shared" ref="AV5:AV33" si="15">TEXT(DATE($H$1+1,4,AW5), "jjj")</f>
        <v>sam.</v>
      </c>
      <c r="AW5" s="167">
        <v>2</v>
      </c>
      <c r="AX5" s="160"/>
      <c r="AY5" s="168"/>
      <c r="AZ5" s="167"/>
      <c r="BA5" s="167" t="str">
        <f t="shared" ref="BA5:BA34" si="16">UPPER(LEFT(TEXT(DATE($H$1+1,5,BC5), "jjj"),1))</f>
        <v>L</v>
      </c>
      <c r="BB5" s="168" t="str">
        <f t="shared" ref="BB5:BB34" si="17">TEXT(DATE($H$1+1,5,BC5), "jjj")</f>
        <v>lun.</v>
      </c>
      <c r="BC5" s="168">
        <v>2</v>
      </c>
      <c r="BD5" s="160"/>
      <c r="BE5" s="168"/>
      <c r="BF5" s="167"/>
      <c r="BG5" s="167" t="str">
        <f t="shared" ref="BG5:BG33" si="18">UPPER(LEFT(TEXT(DATE($H$1+1,6,BI5), "jjj"),1))</f>
        <v>J</v>
      </c>
      <c r="BH5" s="167" t="str">
        <f t="shared" ref="BH5:BH33" si="19">TEXT(DATE($H$1+1,6,BI5), "jjj")</f>
        <v>jeu.</v>
      </c>
      <c r="BI5" s="167">
        <v>2</v>
      </c>
      <c r="BJ5" s="160"/>
      <c r="BK5" s="168"/>
      <c r="BL5" s="167"/>
      <c r="BM5" s="167" t="str">
        <f t="shared" ref="BM5:BM34" si="20">UPPER(LEFT(TEXT(DATE($H$1+1,7,BO5), "jjj"),1))</f>
        <v>S</v>
      </c>
      <c r="BN5" s="168" t="str">
        <f t="shared" ref="BN5:BN34" si="21">TEXT(DATE($H$1+1,7,BO5), "jjj")</f>
        <v>sam.</v>
      </c>
      <c r="BO5" s="168">
        <v>2</v>
      </c>
      <c r="BP5" s="160"/>
      <c r="BQ5" s="168"/>
      <c r="BR5" s="167">
        <v>31</v>
      </c>
      <c r="BS5" s="167" t="str">
        <f t="shared" ref="BS5:BS33" si="22">UPPER(LEFT(TEXT(DATE($H$1+1,8,BU5), "jjj"),1))</f>
        <v>M</v>
      </c>
      <c r="BT5" s="167" t="str">
        <f t="shared" ref="BT5:BT33" si="23">TEXT(DATE($H$1+1,8,BU5), "jjj")</f>
        <v>mar.</v>
      </c>
      <c r="BU5" s="167">
        <v>2</v>
      </c>
      <c r="BV5" s="160"/>
    </row>
    <row r="6" spans="1:86" s="33" customFormat="1" x14ac:dyDescent="0.3">
      <c r="A6" s="167"/>
      <c r="B6" s="167"/>
      <c r="C6" s="168"/>
      <c r="D6" s="167"/>
      <c r="E6" s="167" t="str">
        <f t="shared" si="0"/>
        <v>V</v>
      </c>
      <c r="F6" s="167" t="str">
        <f t="shared" si="1"/>
        <v>ven.</v>
      </c>
      <c r="G6" s="167">
        <v>3</v>
      </c>
      <c r="H6" s="160"/>
      <c r="I6" s="168"/>
      <c r="J6" s="169"/>
      <c r="K6" s="170" t="str">
        <f t="shared" si="2"/>
        <v>D</v>
      </c>
      <c r="L6" s="171" t="str">
        <f t="shared" si="3"/>
        <v>dim.</v>
      </c>
      <c r="M6" s="167">
        <v>3</v>
      </c>
      <c r="N6" s="160"/>
      <c r="O6" s="168"/>
      <c r="P6" s="169"/>
      <c r="Q6" s="170" t="str">
        <f t="shared" si="4"/>
        <v>M</v>
      </c>
      <c r="R6" s="172" t="str">
        <f t="shared" si="5"/>
        <v>mer.</v>
      </c>
      <c r="S6" s="167">
        <v>3</v>
      </c>
      <c r="T6" s="160"/>
      <c r="U6" s="168"/>
      <c r="V6" s="167"/>
      <c r="W6" s="167" t="str">
        <f t="shared" si="6"/>
        <v>V</v>
      </c>
      <c r="X6" s="167" t="str">
        <f t="shared" si="7"/>
        <v>ven.</v>
      </c>
      <c r="Y6" s="167">
        <v>3</v>
      </c>
      <c r="Z6" s="160"/>
      <c r="AA6" s="168"/>
      <c r="AB6" s="167"/>
      <c r="AC6" s="167" t="str">
        <f t="shared" si="8"/>
        <v>L</v>
      </c>
      <c r="AD6" s="168" t="str">
        <f t="shared" si="9"/>
        <v>lun.</v>
      </c>
      <c r="AE6" s="168">
        <v>3</v>
      </c>
      <c r="AF6" s="160"/>
      <c r="AG6" s="168"/>
      <c r="AH6" s="167"/>
      <c r="AI6" s="167" t="str">
        <f t="shared" si="10"/>
        <v>J</v>
      </c>
      <c r="AJ6" s="167" t="str">
        <f t="shared" si="11"/>
        <v>jeu.</v>
      </c>
      <c r="AK6" s="167">
        <v>3</v>
      </c>
      <c r="AL6" s="160"/>
      <c r="AM6" s="168"/>
      <c r="AN6" s="167"/>
      <c r="AO6" s="167" t="str">
        <f t="shared" si="12"/>
        <v>J</v>
      </c>
      <c r="AP6" s="167" t="str">
        <f t="shared" si="13"/>
        <v>jeu.</v>
      </c>
      <c r="AQ6" s="167">
        <v>3</v>
      </c>
      <c r="AR6" s="160"/>
      <c r="AS6" s="168"/>
      <c r="AT6" s="167"/>
      <c r="AU6" s="167" t="str">
        <f t="shared" si="14"/>
        <v>D</v>
      </c>
      <c r="AV6" s="167" t="str">
        <f t="shared" si="15"/>
        <v>dim.</v>
      </c>
      <c r="AW6" s="168">
        <v>3</v>
      </c>
      <c r="AX6" s="160"/>
      <c r="AY6" s="168"/>
      <c r="AZ6" s="167">
        <v>18</v>
      </c>
      <c r="BA6" s="167" t="str">
        <f t="shared" si="16"/>
        <v>M</v>
      </c>
      <c r="BB6" s="168" t="str">
        <f t="shared" si="17"/>
        <v>mar.</v>
      </c>
      <c r="BC6" s="167">
        <v>3</v>
      </c>
      <c r="BD6" s="160"/>
      <c r="BE6" s="168"/>
      <c r="BF6" s="167"/>
      <c r="BG6" s="167" t="str">
        <f t="shared" si="18"/>
        <v>V</v>
      </c>
      <c r="BH6" s="167" t="str">
        <f t="shared" si="19"/>
        <v>ven.</v>
      </c>
      <c r="BI6" s="167">
        <v>3</v>
      </c>
      <c r="BJ6" s="160"/>
      <c r="BK6" s="168"/>
      <c r="BL6" s="167"/>
      <c r="BM6" s="167" t="str">
        <f t="shared" si="20"/>
        <v>D</v>
      </c>
      <c r="BN6" s="168" t="str">
        <f t="shared" si="21"/>
        <v>dim.</v>
      </c>
      <c r="BO6" s="167">
        <v>3</v>
      </c>
      <c r="BP6" s="160"/>
      <c r="BQ6" s="168"/>
      <c r="BR6" s="167"/>
      <c r="BS6" s="167" t="str">
        <f t="shared" si="22"/>
        <v>M</v>
      </c>
      <c r="BT6" s="167" t="str">
        <f t="shared" si="23"/>
        <v>mer.</v>
      </c>
      <c r="BU6" s="167">
        <v>3</v>
      </c>
      <c r="BV6" s="160"/>
    </row>
    <row r="7" spans="1:86" s="33" customFormat="1" x14ac:dyDescent="0.3">
      <c r="A7" s="167"/>
      <c r="B7" s="167"/>
      <c r="C7" s="168"/>
      <c r="D7" s="167"/>
      <c r="E7" s="167" t="str">
        <f t="shared" si="0"/>
        <v>S</v>
      </c>
      <c r="F7" s="167" t="str">
        <f t="shared" si="1"/>
        <v>sam.</v>
      </c>
      <c r="G7" s="167">
        <v>4</v>
      </c>
      <c r="H7" s="160"/>
      <c r="I7" s="168"/>
      <c r="J7" s="169"/>
      <c r="K7" s="170" t="str">
        <f t="shared" si="2"/>
        <v>L</v>
      </c>
      <c r="L7" s="171" t="str">
        <f t="shared" si="3"/>
        <v>lun.</v>
      </c>
      <c r="M7" s="167">
        <v>4</v>
      </c>
      <c r="N7" s="160"/>
      <c r="O7" s="168"/>
      <c r="P7" s="169"/>
      <c r="Q7" s="170" t="str">
        <f t="shared" si="4"/>
        <v>J</v>
      </c>
      <c r="R7" s="172" t="str">
        <f t="shared" si="5"/>
        <v>jeu.</v>
      </c>
      <c r="S7" s="167">
        <v>4</v>
      </c>
      <c r="T7" s="160"/>
      <c r="U7" s="168"/>
      <c r="V7" s="167"/>
      <c r="W7" s="167" t="str">
        <f t="shared" si="6"/>
        <v>S</v>
      </c>
      <c r="X7" s="167" t="str">
        <f t="shared" si="7"/>
        <v>sam.</v>
      </c>
      <c r="Y7" s="167">
        <v>4</v>
      </c>
      <c r="Z7" s="160"/>
      <c r="AA7" s="168"/>
      <c r="AB7" s="167">
        <v>1</v>
      </c>
      <c r="AC7" s="167" t="str">
        <f t="shared" si="8"/>
        <v>M</v>
      </c>
      <c r="AD7" s="168" t="str">
        <f t="shared" si="9"/>
        <v>mar.</v>
      </c>
      <c r="AE7" s="167">
        <v>4</v>
      </c>
      <c r="AF7" s="160"/>
      <c r="AG7" s="168"/>
      <c r="AH7" s="167"/>
      <c r="AI7" s="167" t="str">
        <f t="shared" si="10"/>
        <v>V</v>
      </c>
      <c r="AJ7" s="167" t="str">
        <f t="shared" si="11"/>
        <v>ven.</v>
      </c>
      <c r="AK7" s="167">
        <v>4</v>
      </c>
      <c r="AL7" s="160"/>
      <c r="AM7" s="168"/>
      <c r="AN7" s="167"/>
      <c r="AO7" s="167" t="str">
        <f t="shared" si="12"/>
        <v>V</v>
      </c>
      <c r="AP7" s="167" t="str">
        <f t="shared" si="13"/>
        <v>ven.</v>
      </c>
      <c r="AQ7" s="167">
        <v>4</v>
      </c>
      <c r="AR7" s="160"/>
      <c r="AS7" s="168"/>
      <c r="AT7" s="167"/>
      <c r="AU7" s="167" t="str">
        <f t="shared" si="14"/>
        <v>L</v>
      </c>
      <c r="AV7" s="167" t="str">
        <f t="shared" si="15"/>
        <v>lun.</v>
      </c>
      <c r="AW7" s="173">
        <v>4</v>
      </c>
      <c r="AX7" s="160"/>
      <c r="AY7" s="174"/>
      <c r="AZ7" s="167"/>
      <c r="BA7" s="167" t="str">
        <f t="shared" si="16"/>
        <v>M</v>
      </c>
      <c r="BB7" s="168" t="str">
        <f t="shared" si="17"/>
        <v>mer.</v>
      </c>
      <c r="BC7" s="167">
        <v>4</v>
      </c>
      <c r="BD7" s="160"/>
      <c r="BE7" s="168"/>
      <c r="BF7" s="167"/>
      <c r="BG7" s="167" t="str">
        <f t="shared" si="18"/>
        <v>S</v>
      </c>
      <c r="BH7" s="167" t="str">
        <f t="shared" si="19"/>
        <v>sam.</v>
      </c>
      <c r="BI7" s="167">
        <v>4</v>
      </c>
      <c r="BJ7" s="160"/>
      <c r="BK7" s="174"/>
      <c r="BL7" s="167"/>
      <c r="BM7" s="167" t="str">
        <f t="shared" si="20"/>
        <v>L</v>
      </c>
      <c r="BN7" s="168" t="str">
        <f t="shared" si="21"/>
        <v>lun.</v>
      </c>
      <c r="BO7" s="167">
        <v>4</v>
      </c>
      <c r="BP7" s="160"/>
      <c r="BQ7" s="168"/>
      <c r="BR7" s="167"/>
      <c r="BS7" s="167" t="str">
        <f t="shared" si="22"/>
        <v>J</v>
      </c>
      <c r="BT7" s="167" t="str">
        <f t="shared" si="23"/>
        <v>jeu.</v>
      </c>
      <c r="BU7" s="167">
        <v>4</v>
      </c>
      <c r="BV7" s="160"/>
    </row>
    <row r="8" spans="1:86" s="33" customFormat="1" x14ac:dyDescent="0.3">
      <c r="A8" s="167"/>
      <c r="B8" s="167"/>
      <c r="C8" s="168"/>
      <c r="D8" s="167"/>
      <c r="E8" s="167" t="str">
        <f t="shared" si="0"/>
        <v>D</v>
      </c>
      <c r="F8" s="167" t="str">
        <f t="shared" si="1"/>
        <v>dim.</v>
      </c>
      <c r="G8" s="175">
        <v>5</v>
      </c>
      <c r="H8" s="160"/>
      <c r="I8" s="168"/>
      <c r="J8" s="169">
        <v>41</v>
      </c>
      <c r="K8" s="170" t="str">
        <f t="shared" si="2"/>
        <v>M</v>
      </c>
      <c r="L8" s="171" t="str">
        <f t="shared" si="3"/>
        <v>mar.</v>
      </c>
      <c r="M8" s="176">
        <v>5</v>
      </c>
      <c r="N8" s="160"/>
      <c r="O8" s="168"/>
      <c r="P8" s="169"/>
      <c r="Q8" s="170" t="str">
        <f t="shared" si="4"/>
        <v>V</v>
      </c>
      <c r="R8" s="172" t="str">
        <f t="shared" si="5"/>
        <v>ven.</v>
      </c>
      <c r="S8" s="175">
        <v>5</v>
      </c>
      <c r="T8" s="160"/>
      <c r="U8" s="168"/>
      <c r="V8" s="167"/>
      <c r="W8" s="167" t="str">
        <f t="shared" si="6"/>
        <v>D</v>
      </c>
      <c r="X8" s="167" t="str">
        <f t="shared" si="7"/>
        <v>dim.</v>
      </c>
      <c r="Y8" s="176">
        <v>5</v>
      </c>
      <c r="Z8" s="160"/>
      <c r="AA8" s="168"/>
      <c r="AB8" s="167"/>
      <c r="AC8" s="167" t="str">
        <f t="shared" si="8"/>
        <v>M</v>
      </c>
      <c r="AD8" s="168" t="str">
        <f t="shared" si="9"/>
        <v>mer.</v>
      </c>
      <c r="AE8" s="175">
        <v>5</v>
      </c>
      <c r="AF8" s="160"/>
      <c r="AG8" s="168"/>
      <c r="AH8" s="167"/>
      <c r="AI8" s="167" t="str">
        <f t="shared" si="10"/>
        <v>S</v>
      </c>
      <c r="AJ8" s="167" t="str">
        <f t="shared" si="11"/>
        <v>sam.</v>
      </c>
      <c r="AK8" s="175">
        <v>5</v>
      </c>
      <c r="AL8" s="160"/>
      <c r="AM8" s="168"/>
      <c r="AN8" s="167"/>
      <c r="AO8" s="167" t="str">
        <f t="shared" si="12"/>
        <v>S</v>
      </c>
      <c r="AP8" s="167" t="str">
        <f t="shared" si="13"/>
        <v>sam.</v>
      </c>
      <c r="AQ8" s="175">
        <v>5</v>
      </c>
      <c r="AR8" s="160"/>
      <c r="AS8" s="168"/>
      <c r="AT8" s="175">
        <v>14</v>
      </c>
      <c r="AU8" s="167" t="str">
        <f t="shared" si="14"/>
        <v>M</v>
      </c>
      <c r="AV8" s="167" t="str">
        <f t="shared" si="15"/>
        <v>mar.</v>
      </c>
      <c r="AW8" s="177">
        <v>5</v>
      </c>
      <c r="AX8" s="160"/>
      <c r="AY8" s="168"/>
      <c r="AZ8" s="167"/>
      <c r="BA8" s="167" t="str">
        <f t="shared" si="16"/>
        <v>J</v>
      </c>
      <c r="BB8" s="168" t="str">
        <f t="shared" si="17"/>
        <v>jeu.</v>
      </c>
      <c r="BC8" s="175">
        <v>5</v>
      </c>
      <c r="BD8" s="160"/>
      <c r="BE8" s="168"/>
      <c r="BF8" s="167"/>
      <c r="BG8" s="167" t="str">
        <f t="shared" si="18"/>
        <v>D</v>
      </c>
      <c r="BH8" s="167" t="str">
        <f t="shared" si="19"/>
        <v>dim.</v>
      </c>
      <c r="BI8" s="177">
        <v>5</v>
      </c>
      <c r="BJ8" s="160"/>
      <c r="BK8" s="168"/>
      <c r="BL8" s="167">
        <v>27</v>
      </c>
      <c r="BM8" s="167" t="str">
        <f t="shared" si="20"/>
        <v>M</v>
      </c>
      <c r="BN8" s="168" t="str">
        <f t="shared" si="21"/>
        <v>mar.</v>
      </c>
      <c r="BO8" s="175">
        <v>5</v>
      </c>
      <c r="BP8" s="160"/>
      <c r="BQ8" s="168"/>
      <c r="BR8" s="167"/>
      <c r="BS8" s="167" t="str">
        <f t="shared" si="22"/>
        <v>V</v>
      </c>
      <c r="BT8" s="167" t="str">
        <f t="shared" si="23"/>
        <v>ven.</v>
      </c>
      <c r="BU8" s="177">
        <v>5</v>
      </c>
      <c r="BV8" s="160"/>
    </row>
    <row r="9" spans="1:86" s="33" customFormat="1" x14ac:dyDescent="0.3">
      <c r="A9" s="167"/>
      <c r="B9" s="167"/>
      <c r="C9" s="168"/>
      <c r="D9" s="167"/>
      <c r="E9" s="167" t="str">
        <f t="shared" si="0"/>
        <v>L</v>
      </c>
      <c r="F9" s="167" t="str">
        <f t="shared" si="1"/>
        <v>lun.</v>
      </c>
      <c r="G9" s="167">
        <v>6</v>
      </c>
      <c r="H9" s="160"/>
      <c r="I9" s="168"/>
      <c r="J9" s="169"/>
      <c r="K9" s="170" t="str">
        <f t="shared" si="2"/>
        <v>M</v>
      </c>
      <c r="L9" s="171" t="str">
        <f t="shared" si="3"/>
        <v>mer.</v>
      </c>
      <c r="M9" s="168">
        <v>6</v>
      </c>
      <c r="N9" s="160"/>
      <c r="O9" s="168"/>
      <c r="P9" s="169"/>
      <c r="Q9" s="170" t="str">
        <f t="shared" si="4"/>
        <v>S</v>
      </c>
      <c r="R9" s="172" t="str">
        <f t="shared" si="5"/>
        <v>sam.</v>
      </c>
      <c r="S9" s="167">
        <v>6</v>
      </c>
      <c r="T9" s="160"/>
      <c r="U9" s="168"/>
      <c r="V9" s="167"/>
      <c r="W9" s="167" t="str">
        <f t="shared" si="6"/>
        <v>L</v>
      </c>
      <c r="X9" s="167" t="str">
        <f t="shared" si="7"/>
        <v>lun.</v>
      </c>
      <c r="Y9" s="168">
        <v>6</v>
      </c>
      <c r="Z9" s="160"/>
      <c r="AA9" s="168"/>
      <c r="AB9" s="167"/>
      <c r="AC9" s="167" t="str">
        <f t="shared" si="8"/>
        <v>J</v>
      </c>
      <c r="AD9" s="168" t="str">
        <f t="shared" si="9"/>
        <v>jeu.</v>
      </c>
      <c r="AE9" s="167">
        <v>6</v>
      </c>
      <c r="AF9" s="160"/>
      <c r="AG9" s="168"/>
      <c r="AH9" s="167"/>
      <c r="AI9" s="167" t="str">
        <f t="shared" si="10"/>
        <v>D</v>
      </c>
      <c r="AJ9" s="167" t="str">
        <f t="shared" si="11"/>
        <v>dim.</v>
      </c>
      <c r="AK9" s="168">
        <v>6</v>
      </c>
      <c r="AL9" s="160"/>
      <c r="AM9" s="168"/>
      <c r="AN9" s="167"/>
      <c r="AO9" s="167" t="str">
        <f t="shared" si="12"/>
        <v>D</v>
      </c>
      <c r="AP9" s="167" t="str">
        <f t="shared" si="13"/>
        <v>dim.</v>
      </c>
      <c r="AQ9" s="168">
        <v>6</v>
      </c>
      <c r="AR9" s="160"/>
      <c r="AS9" s="168"/>
      <c r="AT9" s="167"/>
      <c r="AU9" s="167" t="str">
        <f t="shared" si="14"/>
        <v>M</v>
      </c>
      <c r="AV9" s="167" t="str">
        <f t="shared" si="15"/>
        <v>mer.</v>
      </c>
      <c r="AW9" s="167">
        <v>6</v>
      </c>
      <c r="AX9" s="160"/>
      <c r="AY9" s="168"/>
      <c r="AZ9" s="167"/>
      <c r="BA9" s="167" t="str">
        <f t="shared" si="16"/>
        <v>V</v>
      </c>
      <c r="BB9" s="168" t="str">
        <f t="shared" si="17"/>
        <v>ven.</v>
      </c>
      <c r="BC9" s="167">
        <v>6</v>
      </c>
      <c r="BD9" s="160"/>
      <c r="BE9" s="168"/>
      <c r="BF9" s="167"/>
      <c r="BG9" s="167" t="str">
        <f t="shared" si="18"/>
        <v>L</v>
      </c>
      <c r="BH9" s="167" t="str">
        <f t="shared" si="19"/>
        <v>lun.</v>
      </c>
      <c r="BI9" s="168">
        <v>6</v>
      </c>
      <c r="BJ9" s="160"/>
      <c r="BK9" s="168"/>
      <c r="BL9" s="167"/>
      <c r="BM9" s="167" t="str">
        <f t="shared" si="20"/>
        <v>M</v>
      </c>
      <c r="BN9" s="168" t="str">
        <f t="shared" si="21"/>
        <v>mer.</v>
      </c>
      <c r="BO9" s="167">
        <v>6</v>
      </c>
      <c r="BP9" s="160"/>
      <c r="BQ9" s="168"/>
      <c r="BR9" s="167"/>
      <c r="BS9" s="167" t="str">
        <f t="shared" si="22"/>
        <v>S</v>
      </c>
      <c r="BT9" s="167" t="str">
        <f t="shared" si="23"/>
        <v>sam.</v>
      </c>
      <c r="BU9" s="168">
        <v>6</v>
      </c>
      <c r="BV9" s="160"/>
    </row>
    <row r="10" spans="1:86" s="33" customFormat="1" x14ac:dyDescent="0.3">
      <c r="A10" s="167"/>
      <c r="B10" s="167"/>
      <c r="C10" s="168"/>
      <c r="D10" s="167">
        <v>37</v>
      </c>
      <c r="E10" s="167" t="str">
        <f t="shared" si="0"/>
        <v>M</v>
      </c>
      <c r="F10" s="167" t="str">
        <f t="shared" si="1"/>
        <v>mar.</v>
      </c>
      <c r="G10" s="173">
        <v>7</v>
      </c>
      <c r="H10" s="160"/>
      <c r="I10" s="168"/>
      <c r="J10" s="169"/>
      <c r="K10" s="170" t="str">
        <f t="shared" si="2"/>
        <v>J</v>
      </c>
      <c r="L10" s="171" t="str">
        <f t="shared" si="3"/>
        <v>jeu.</v>
      </c>
      <c r="M10" s="167">
        <v>7</v>
      </c>
      <c r="N10" s="160"/>
      <c r="O10" s="168"/>
      <c r="P10" s="169"/>
      <c r="Q10" s="170" t="str">
        <f t="shared" si="4"/>
        <v>D</v>
      </c>
      <c r="R10" s="172" t="str">
        <f t="shared" si="5"/>
        <v>dim.</v>
      </c>
      <c r="S10" s="173">
        <v>7</v>
      </c>
      <c r="T10" s="160"/>
      <c r="U10" s="168"/>
      <c r="V10" s="167">
        <v>50</v>
      </c>
      <c r="W10" s="167" t="str">
        <f t="shared" si="6"/>
        <v>M</v>
      </c>
      <c r="X10" s="167" t="str">
        <f t="shared" si="7"/>
        <v>mar.</v>
      </c>
      <c r="Y10" s="167">
        <v>7</v>
      </c>
      <c r="Z10" s="160"/>
      <c r="AA10" s="168"/>
      <c r="AB10" s="167"/>
      <c r="AC10" s="167" t="str">
        <f t="shared" si="8"/>
        <v>V</v>
      </c>
      <c r="AD10" s="168" t="str">
        <f t="shared" si="9"/>
        <v>ven.</v>
      </c>
      <c r="AE10" s="167">
        <v>7</v>
      </c>
      <c r="AF10" s="160"/>
      <c r="AG10" s="168"/>
      <c r="AH10" s="167"/>
      <c r="AI10" s="167" t="str">
        <f t="shared" si="10"/>
        <v>L</v>
      </c>
      <c r="AJ10" s="167" t="str">
        <f t="shared" si="11"/>
        <v>lun.</v>
      </c>
      <c r="AK10" s="168">
        <v>7</v>
      </c>
      <c r="AL10" s="160"/>
      <c r="AM10" s="168"/>
      <c r="AN10" s="167"/>
      <c r="AO10" s="167" t="str">
        <f t="shared" si="12"/>
        <v>L</v>
      </c>
      <c r="AP10" s="167" t="str">
        <f t="shared" si="13"/>
        <v>lun.</v>
      </c>
      <c r="AQ10" s="168">
        <v>7</v>
      </c>
      <c r="AR10" s="160"/>
      <c r="AS10" s="168"/>
      <c r="AT10" s="167"/>
      <c r="AU10" s="167" t="str">
        <f t="shared" si="14"/>
        <v>J</v>
      </c>
      <c r="AV10" s="167" t="str">
        <f t="shared" si="15"/>
        <v>jeu.</v>
      </c>
      <c r="AW10" s="167">
        <v>7</v>
      </c>
      <c r="AX10" s="160"/>
      <c r="AY10" s="168"/>
      <c r="AZ10" s="167"/>
      <c r="BA10" s="167" t="str">
        <f t="shared" si="16"/>
        <v>S</v>
      </c>
      <c r="BB10" s="168" t="str">
        <f t="shared" si="17"/>
        <v>sam.</v>
      </c>
      <c r="BC10" s="167">
        <v>7</v>
      </c>
      <c r="BD10" s="160"/>
      <c r="BE10" s="168"/>
      <c r="BF10" s="167">
        <v>23</v>
      </c>
      <c r="BG10" s="167" t="str">
        <f t="shared" si="18"/>
        <v>M</v>
      </c>
      <c r="BH10" s="167" t="str">
        <f t="shared" si="19"/>
        <v>mar.</v>
      </c>
      <c r="BI10" s="167">
        <v>7</v>
      </c>
      <c r="BJ10" s="160"/>
      <c r="BK10" s="168"/>
      <c r="BL10" s="167"/>
      <c r="BM10" s="167" t="str">
        <f t="shared" si="20"/>
        <v>J</v>
      </c>
      <c r="BN10" s="168" t="str">
        <f t="shared" si="21"/>
        <v>jeu.</v>
      </c>
      <c r="BO10" s="167">
        <v>7</v>
      </c>
      <c r="BP10" s="160"/>
      <c r="BQ10" s="168"/>
      <c r="BR10" s="167"/>
      <c r="BS10" s="167" t="str">
        <f t="shared" si="22"/>
        <v>D</v>
      </c>
      <c r="BT10" s="167" t="str">
        <f t="shared" si="23"/>
        <v>dim.</v>
      </c>
      <c r="BU10" s="167">
        <v>7</v>
      </c>
      <c r="BV10" s="160"/>
    </row>
    <row r="11" spans="1:86" s="33" customFormat="1" ht="14.25" customHeight="1" x14ac:dyDescent="0.3">
      <c r="A11" s="167"/>
      <c r="B11" s="167"/>
      <c r="C11" s="168"/>
      <c r="D11" s="167"/>
      <c r="E11" s="167" t="str">
        <f t="shared" si="0"/>
        <v>M</v>
      </c>
      <c r="F11" s="167" t="str">
        <f t="shared" si="1"/>
        <v>mer.</v>
      </c>
      <c r="G11" s="173">
        <v>8</v>
      </c>
      <c r="H11" s="160"/>
      <c r="I11" s="168"/>
      <c r="J11" s="169"/>
      <c r="K11" s="170" t="str">
        <f t="shared" si="2"/>
        <v>V</v>
      </c>
      <c r="L11" s="171" t="str">
        <f t="shared" si="3"/>
        <v>ven.</v>
      </c>
      <c r="M11" s="167">
        <v>8</v>
      </c>
      <c r="N11" s="160"/>
      <c r="O11" s="168"/>
      <c r="P11" s="169"/>
      <c r="Q11" s="170" t="str">
        <f t="shared" si="4"/>
        <v>L</v>
      </c>
      <c r="R11" s="172" t="str">
        <f t="shared" si="5"/>
        <v>lun.</v>
      </c>
      <c r="S11" s="173">
        <v>8</v>
      </c>
      <c r="T11" s="160"/>
      <c r="U11" s="168"/>
      <c r="V11" s="167"/>
      <c r="W11" s="167" t="str">
        <f t="shared" si="6"/>
        <v>M</v>
      </c>
      <c r="X11" s="167" t="str">
        <f t="shared" si="7"/>
        <v>mer.</v>
      </c>
      <c r="Y11" s="167">
        <v>8</v>
      </c>
      <c r="Z11" s="160"/>
      <c r="AA11" s="168"/>
      <c r="AB11" s="167"/>
      <c r="AC11" s="167" t="str">
        <f t="shared" si="8"/>
        <v>S</v>
      </c>
      <c r="AD11" s="168" t="str">
        <f t="shared" si="9"/>
        <v>sam.</v>
      </c>
      <c r="AE11" s="167">
        <v>8</v>
      </c>
      <c r="AF11" s="160"/>
      <c r="AG11" s="168"/>
      <c r="AH11" s="167">
        <v>6</v>
      </c>
      <c r="AI11" s="167" t="str">
        <f t="shared" si="10"/>
        <v>M</v>
      </c>
      <c r="AJ11" s="167" t="str">
        <f t="shared" si="11"/>
        <v>mar.</v>
      </c>
      <c r="AK11" s="167">
        <v>8</v>
      </c>
      <c r="AL11" s="160"/>
      <c r="AM11" s="168"/>
      <c r="AN11" s="167">
        <v>10</v>
      </c>
      <c r="AO11" s="167" t="str">
        <f t="shared" si="12"/>
        <v>M</v>
      </c>
      <c r="AP11" s="167" t="str">
        <f t="shared" si="13"/>
        <v>mar.</v>
      </c>
      <c r="AQ11" s="167">
        <v>8</v>
      </c>
      <c r="AR11" s="160"/>
      <c r="AS11" s="168"/>
      <c r="AT11" s="167"/>
      <c r="AU11" s="167" t="str">
        <f t="shared" si="14"/>
        <v>V</v>
      </c>
      <c r="AV11" s="167" t="str">
        <f t="shared" si="15"/>
        <v>ven.</v>
      </c>
      <c r="AW11" s="167">
        <v>8</v>
      </c>
      <c r="AX11" s="160"/>
      <c r="AY11" s="168"/>
      <c r="AZ11" s="167"/>
      <c r="BA11" s="167" t="str">
        <f t="shared" si="16"/>
        <v>D</v>
      </c>
      <c r="BB11" s="168" t="str">
        <f t="shared" si="17"/>
        <v>dim.</v>
      </c>
      <c r="BC11" s="168">
        <v>8</v>
      </c>
      <c r="BD11" s="160"/>
      <c r="BE11" s="168"/>
      <c r="BF11" s="167"/>
      <c r="BG11" s="167" t="str">
        <f t="shared" si="18"/>
        <v>M</v>
      </c>
      <c r="BH11" s="167" t="str">
        <f t="shared" si="19"/>
        <v>mer.</v>
      </c>
      <c r="BI11" s="167">
        <v>8</v>
      </c>
      <c r="BJ11" s="160"/>
      <c r="BK11" s="168"/>
      <c r="BL11" s="167"/>
      <c r="BM11" s="167" t="str">
        <f t="shared" si="20"/>
        <v>V</v>
      </c>
      <c r="BN11" s="168" t="str">
        <f t="shared" si="21"/>
        <v>ven.</v>
      </c>
      <c r="BO11" s="168">
        <v>8</v>
      </c>
      <c r="BP11" s="160"/>
      <c r="BQ11" s="168"/>
      <c r="BR11" s="167"/>
      <c r="BS11" s="167" t="str">
        <f t="shared" si="22"/>
        <v>L</v>
      </c>
      <c r="BT11" s="167" t="str">
        <f t="shared" si="23"/>
        <v>lun.</v>
      </c>
      <c r="BU11" s="167">
        <v>8</v>
      </c>
      <c r="BV11" s="160"/>
    </row>
    <row r="12" spans="1:86" s="33" customFormat="1" x14ac:dyDescent="0.3">
      <c r="A12" s="167"/>
      <c r="B12" s="167"/>
      <c r="C12" s="168"/>
      <c r="D12" s="167"/>
      <c r="E12" s="167" t="str">
        <f t="shared" si="0"/>
        <v>J</v>
      </c>
      <c r="F12" s="167" t="str">
        <f t="shared" si="1"/>
        <v>jeu.</v>
      </c>
      <c r="G12" s="167">
        <v>9</v>
      </c>
      <c r="H12" s="160"/>
      <c r="I12" s="168"/>
      <c r="J12" s="169"/>
      <c r="K12" s="170" t="str">
        <f t="shared" si="2"/>
        <v>S</v>
      </c>
      <c r="L12" s="171" t="str">
        <f t="shared" si="3"/>
        <v>sam.</v>
      </c>
      <c r="M12" s="167">
        <v>9</v>
      </c>
      <c r="N12" s="160"/>
      <c r="O12" s="168"/>
      <c r="P12" s="169">
        <v>46</v>
      </c>
      <c r="Q12" s="170" t="str">
        <f t="shared" si="4"/>
        <v>M</v>
      </c>
      <c r="R12" s="172" t="str">
        <f t="shared" si="5"/>
        <v>mar.</v>
      </c>
      <c r="S12" s="167">
        <v>9</v>
      </c>
      <c r="T12" s="160"/>
      <c r="U12" s="168"/>
      <c r="V12" s="167"/>
      <c r="W12" s="167" t="str">
        <f t="shared" si="6"/>
        <v>J</v>
      </c>
      <c r="X12" s="167" t="str">
        <f t="shared" si="7"/>
        <v>jeu.</v>
      </c>
      <c r="Y12" s="167">
        <v>9</v>
      </c>
      <c r="Z12" s="160"/>
      <c r="AA12" s="168"/>
      <c r="AB12" s="167"/>
      <c r="AC12" s="167" t="str">
        <f t="shared" si="8"/>
        <v>D</v>
      </c>
      <c r="AD12" s="168" t="str">
        <f t="shared" si="9"/>
        <v>dim.</v>
      </c>
      <c r="AE12" s="168">
        <v>9</v>
      </c>
      <c r="AF12" s="160"/>
      <c r="AG12" s="168"/>
      <c r="AH12" s="167"/>
      <c r="AI12" s="167" t="str">
        <f t="shared" si="10"/>
        <v>M</v>
      </c>
      <c r="AJ12" s="167" t="str">
        <f t="shared" si="11"/>
        <v>mer.</v>
      </c>
      <c r="AK12" s="167">
        <v>9</v>
      </c>
      <c r="AL12" s="160"/>
      <c r="AM12" s="168"/>
      <c r="AN12" s="167"/>
      <c r="AO12" s="167" t="str">
        <f t="shared" si="12"/>
        <v>M</v>
      </c>
      <c r="AP12" s="167" t="str">
        <f t="shared" si="13"/>
        <v>mer.</v>
      </c>
      <c r="AQ12" s="167">
        <v>9</v>
      </c>
      <c r="AR12" s="160"/>
      <c r="AS12" s="168"/>
      <c r="AT12" s="167"/>
      <c r="AU12" s="167" t="str">
        <f t="shared" si="14"/>
        <v>S</v>
      </c>
      <c r="AV12" s="167" t="str">
        <f t="shared" si="15"/>
        <v>sam.</v>
      </c>
      <c r="AW12" s="167">
        <v>9</v>
      </c>
      <c r="AX12" s="160"/>
      <c r="AY12" s="168"/>
      <c r="AZ12" s="167"/>
      <c r="BA12" s="167" t="str">
        <f t="shared" si="16"/>
        <v>L</v>
      </c>
      <c r="BB12" s="168" t="str">
        <f t="shared" si="17"/>
        <v>lun.</v>
      </c>
      <c r="BC12" s="168">
        <v>9</v>
      </c>
      <c r="BD12" s="160"/>
      <c r="BE12" s="168"/>
      <c r="BF12" s="167"/>
      <c r="BG12" s="167" t="str">
        <f t="shared" si="18"/>
        <v>J</v>
      </c>
      <c r="BH12" s="167" t="str">
        <f t="shared" si="19"/>
        <v>jeu.</v>
      </c>
      <c r="BI12" s="167">
        <v>9</v>
      </c>
      <c r="BJ12" s="160"/>
      <c r="BK12" s="168"/>
      <c r="BL12" s="167"/>
      <c r="BM12" s="167" t="str">
        <f t="shared" si="20"/>
        <v>S</v>
      </c>
      <c r="BN12" s="168" t="str">
        <f t="shared" si="21"/>
        <v>sam.</v>
      </c>
      <c r="BO12" s="168">
        <v>9</v>
      </c>
      <c r="BP12" s="160"/>
      <c r="BQ12" s="168"/>
      <c r="BR12" s="167">
        <v>32</v>
      </c>
      <c r="BS12" s="167" t="str">
        <f t="shared" si="22"/>
        <v>M</v>
      </c>
      <c r="BT12" s="167" t="str">
        <f t="shared" si="23"/>
        <v>mar.</v>
      </c>
      <c r="BU12" s="167">
        <v>9</v>
      </c>
      <c r="BV12" s="160"/>
    </row>
    <row r="13" spans="1:86" s="33" customFormat="1" x14ac:dyDescent="0.3">
      <c r="A13" s="167"/>
      <c r="B13" s="167"/>
      <c r="C13" s="168"/>
      <c r="D13" s="167"/>
      <c r="E13" s="167" t="str">
        <f t="shared" si="0"/>
        <v>V</v>
      </c>
      <c r="F13" s="167" t="str">
        <f t="shared" si="1"/>
        <v>ven.</v>
      </c>
      <c r="G13" s="167">
        <v>10</v>
      </c>
      <c r="H13" s="160"/>
      <c r="I13" s="168"/>
      <c r="J13" s="169"/>
      <c r="K13" s="170" t="str">
        <f t="shared" si="2"/>
        <v>D</v>
      </c>
      <c r="L13" s="171" t="str">
        <f t="shared" si="3"/>
        <v>dim.</v>
      </c>
      <c r="M13" s="167">
        <v>10</v>
      </c>
      <c r="N13" s="160"/>
      <c r="O13" s="168"/>
      <c r="P13" s="169"/>
      <c r="Q13" s="170" t="str">
        <f t="shared" si="4"/>
        <v>M</v>
      </c>
      <c r="R13" s="172" t="str">
        <f t="shared" si="5"/>
        <v>mer.</v>
      </c>
      <c r="S13" s="167">
        <v>10</v>
      </c>
      <c r="T13" s="160"/>
      <c r="U13" s="168"/>
      <c r="V13" s="167"/>
      <c r="W13" s="167" t="str">
        <f t="shared" si="6"/>
        <v>V</v>
      </c>
      <c r="X13" s="167" t="str">
        <f t="shared" si="7"/>
        <v>ven.</v>
      </c>
      <c r="Y13" s="167">
        <v>10</v>
      </c>
      <c r="Z13" s="160"/>
      <c r="AA13" s="168"/>
      <c r="AB13" s="167"/>
      <c r="AC13" s="167" t="str">
        <f t="shared" si="8"/>
        <v>L</v>
      </c>
      <c r="AD13" s="168" t="str">
        <f t="shared" si="9"/>
        <v>lun.</v>
      </c>
      <c r="AE13" s="168">
        <v>10</v>
      </c>
      <c r="AF13" s="160"/>
      <c r="AG13" s="168"/>
      <c r="AH13" s="167"/>
      <c r="AI13" s="167" t="str">
        <f t="shared" si="10"/>
        <v>J</v>
      </c>
      <c r="AJ13" s="167" t="str">
        <f t="shared" si="11"/>
        <v>jeu.</v>
      </c>
      <c r="AK13" s="167">
        <v>10</v>
      </c>
      <c r="AL13" s="160"/>
      <c r="AM13" s="168"/>
      <c r="AN13" s="167"/>
      <c r="AO13" s="167" t="str">
        <f t="shared" si="12"/>
        <v>J</v>
      </c>
      <c r="AP13" s="167" t="str">
        <f t="shared" si="13"/>
        <v>jeu.</v>
      </c>
      <c r="AQ13" s="167">
        <v>10</v>
      </c>
      <c r="AR13" s="160"/>
      <c r="AS13" s="168"/>
      <c r="AT13" s="167"/>
      <c r="AU13" s="167" t="str">
        <f t="shared" si="14"/>
        <v>D</v>
      </c>
      <c r="AV13" s="167" t="str">
        <f t="shared" si="15"/>
        <v>dim.</v>
      </c>
      <c r="AW13" s="168">
        <v>10</v>
      </c>
      <c r="AX13" s="160"/>
      <c r="AY13" s="168"/>
      <c r="AZ13" s="167">
        <v>19</v>
      </c>
      <c r="BA13" s="167" t="str">
        <f t="shared" si="16"/>
        <v>M</v>
      </c>
      <c r="BB13" s="168" t="str">
        <f t="shared" si="17"/>
        <v>mar.</v>
      </c>
      <c r="BC13" s="167">
        <v>10</v>
      </c>
      <c r="BD13" s="160"/>
      <c r="BE13" s="168"/>
      <c r="BF13" s="167"/>
      <c r="BG13" s="167" t="str">
        <f t="shared" si="18"/>
        <v>V</v>
      </c>
      <c r="BH13" s="167" t="str">
        <f t="shared" si="19"/>
        <v>ven.</v>
      </c>
      <c r="BI13" s="167">
        <v>10</v>
      </c>
      <c r="BJ13" s="160"/>
      <c r="BK13" s="168"/>
      <c r="BL13" s="167"/>
      <c r="BM13" s="167" t="str">
        <f t="shared" si="20"/>
        <v>D</v>
      </c>
      <c r="BN13" s="168" t="str">
        <f t="shared" si="21"/>
        <v>dim.</v>
      </c>
      <c r="BO13" s="167">
        <v>10</v>
      </c>
      <c r="BP13" s="160"/>
      <c r="BQ13" s="168"/>
      <c r="BR13" s="167"/>
      <c r="BS13" s="167" t="str">
        <f t="shared" si="22"/>
        <v>M</v>
      </c>
      <c r="BT13" s="167" t="str">
        <f t="shared" si="23"/>
        <v>mer.</v>
      </c>
      <c r="BU13" s="167">
        <v>10</v>
      </c>
      <c r="BV13" s="160"/>
    </row>
    <row r="14" spans="1:86" s="33" customFormat="1" x14ac:dyDescent="0.3">
      <c r="A14" s="167"/>
      <c r="B14" s="167"/>
      <c r="C14" s="168"/>
      <c r="D14" s="167"/>
      <c r="E14" s="167" t="str">
        <f t="shared" si="0"/>
        <v>S</v>
      </c>
      <c r="F14" s="167" t="str">
        <f t="shared" si="1"/>
        <v>sam.</v>
      </c>
      <c r="G14" s="168">
        <v>11</v>
      </c>
      <c r="H14" s="160"/>
      <c r="I14" s="168"/>
      <c r="J14" s="169"/>
      <c r="K14" s="170" t="str">
        <f t="shared" si="2"/>
        <v>L</v>
      </c>
      <c r="L14" s="171" t="str">
        <f t="shared" si="3"/>
        <v>lun.</v>
      </c>
      <c r="M14" s="167">
        <v>11</v>
      </c>
      <c r="N14" s="160"/>
      <c r="O14" s="168"/>
      <c r="P14" s="169"/>
      <c r="Q14" s="170" t="str">
        <f t="shared" si="4"/>
        <v>J</v>
      </c>
      <c r="R14" s="172" t="str">
        <f t="shared" si="5"/>
        <v>jeu.</v>
      </c>
      <c r="S14" s="168">
        <v>11</v>
      </c>
      <c r="T14" s="160"/>
      <c r="U14" s="168"/>
      <c r="V14" s="167"/>
      <c r="W14" s="167" t="str">
        <f t="shared" si="6"/>
        <v>S</v>
      </c>
      <c r="X14" s="167" t="str">
        <f t="shared" si="7"/>
        <v>sam.</v>
      </c>
      <c r="Y14" s="167">
        <v>11</v>
      </c>
      <c r="Z14" s="160"/>
      <c r="AA14" s="168"/>
      <c r="AB14" s="167">
        <v>2</v>
      </c>
      <c r="AC14" s="167" t="str">
        <f t="shared" si="8"/>
        <v>M</v>
      </c>
      <c r="AD14" s="168" t="str">
        <f t="shared" si="9"/>
        <v>mar.</v>
      </c>
      <c r="AE14" s="167">
        <v>11</v>
      </c>
      <c r="AF14" s="160"/>
      <c r="AG14" s="168"/>
      <c r="AH14" s="167"/>
      <c r="AI14" s="167" t="str">
        <f t="shared" si="10"/>
        <v>V</v>
      </c>
      <c r="AJ14" s="167" t="str">
        <f t="shared" si="11"/>
        <v>ven.</v>
      </c>
      <c r="AK14" s="167">
        <v>11</v>
      </c>
      <c r="AL14" s="160"/>
      <c r="AM14" s="168"/>
      <c r="AN14" s="167"/>
      <c r="AO14" s="167" t="str">
        <f t="shared" si="12"/>
        <v>V</v>
      </c>
      <c r="AP14" s="167" t="str">
        <f t="shared" si="13"/>
        <v>ven.</v>
      </c>
      <c r="AQ14" s="167">
        <v>11</v>
      </c>
      <c r="AR14" s="160"/>
      <c r="AS14" s="168"/>
      <c r="AT14" s="167"/>
      <c r="AU14" s="167" t="str">
        <f t="shared" si="14"/>
        <v>L</v>
      </c>
      <c r="AV14" s="167" t="str">
        <f t="shared" si="15"/>
        <v>lun.</v>
      </c>
      <c r="AW14" s="168">
        <v>11</v>
      </c>
      <c r="AX14" s="160"/>
      <c r="AY14" s="168"/>
      <c r="AZ14" s="167"/>
      <c r="BA14" s="167" t="str">
        <f t="shared" si="16"/>
        <v>M</v>
      </c>
      <c r="BB14" s="168" t="str">
        <f t="shared" si="17"/>
        <v>mer.</v>
      </c>
      <c r="BC14" s="167">
        <v>11</v>
      </c>
      <c r="BD14" s="160"/>
      <c r="BE14" s="168"/>
      <c r="BF14" s="167"/>
      <c r="BG14" s="167" t="str">
        <f t="shared" si="18"/>
        <v>S</v>
      </c>
      <c r="BH14" s="167" t="str">
        <f t="shared" si="19"/>
        <v>sam.</v>
      </c>
      <c r="BI14" s="167">
        <v>11</v>
      </c>
      <c r="BJ14" s="160"/>
      <c r="BK14" s="168"/>
      <c r="BL14" s="167"/>
      <c r="BM14" s="167" t="str">
        <f t="shared" si="20"/>
        <v>L</v>
      </c>
      <c r="BN14" s="168" t="str">
        <f t="shared" si="21"/>
        <v>lun.</v>
      </c>
      <c r="BO14" s="167">
        <v>11</v>
      </c>
      <c r="BP14" s="160"/>
      <c r="BQ14" s="168"/>
      <c r="BR14" s="167"/>
      <c r="BS14" s="167" t="str">
        <f t="shared" si="22"/>
        <v>J</v>
      </c>
      <c r="BT14" s="167" t="str">
        <f t="shared" si="23"/>
        <v>jeu.</v>
      </c>
      <c r="BU14" s="167">
        <v>11</v>
      </c>
      <c r="BV14" s="160"/>
    </row>
    <row r="15" spans="1:86" s="33" customFormat="1" x14ac:dyDescent="0.3">
      <c r="A15" s="167"/>
      <c r="B15" s="167"/>
      <c r="C15" s="168"/>
      <c r="D15" s="167"/>
      <c r="E15" s="167" t="str">
        <f t="shared" si="0"/>
        <v>D</v>
      </c>
      <c r="F15" s="167" t="str">
        <f t="shared" si="1"/>
        <v>dim.</v>
      </c>
      <c r="G15" s="167">
        <v>12</v>
      </c>
      <c r="H15" s="160"/>
      <c r="I15" s="168"/>
      <c r="J15" s="169">
        <v>42</v>
      </c>
      <c r="K15" s="170" t="str">
        <f t="shared" si="2"/>
        <v>M</v>
      </c>
      <c r="L15" s="171" t="str">
        <f t="shared" si="3"/>
        <v>mar.</v>
      </c>
      <c r="M15" s="168">
        <v>12</v>
      </c>
      <c r="N15" s="160"/>
      <c r="O15" s="168"/>
      <c r="P15" s="169"/>
      <c r="Q15" s="170" t="str">
        <f t="shared" si="4"/>
        <v>V</v>
      </c>
      <c r="R15" s="172" t="str">
        <f t="shared" si="5"/>
        <v>ven.</v>
      </c>
      <c r="S15" s="167">
        <v>12</v>
      </c>
      <c r="T15" s="160"/>
      <c r="U15" s="168"/>
      <c r="V15" s="167"/>
      <c r="W15" s="167" t="str">
        <f t="shared" si="6"/>
        <v>D</v>
      </c>
      <c r="X15" s="167" t="str">
        <f t="shared" si="7"/>
        <v>dim.</v>
      </c>
      <c r="Y15" s="168">
        <v>12</v>
      </c>
      <c r="Z15" s="160"/>
      <c r="AA15" s="168"/>
      <c r="AB15" s="167"/>
      <c r="AC15" s="167" t="str">
        <f t="shared" si="8"/>
        <v>M</v>
      </c>
      <c r="AD15" s="168" t="str">
        <f t="shared" si="9"/>
        <v>mer.</v>
      </c>
      <c r="AE15" s="167">
        <v>12</v>
      </c>
      <c r="AF15" s="160"/>
      <c r="AG15" s="168"/>
      <c r="AH15" s="167"/>
      <c r="AI15" s="167" t="str">
        <f t="shared" si="10"/>
        <v>S</v>
      </c>
      <c r="AJ15" s="167" t="str">
        <f t="shared" si="11"/>
        <v>sam.</v>
      </c>
      <c r="AK15" s="167">
        <v>12</v>
      </c>
      <c r="AL15" s="160"/>
      <c r="AM15" s="168"/>
      <c r="AN15" s="167"/>
      <c r="AO15" s="167" t="str">
        <f t="shared" si="12"/>
        <v>S</v>
      </c>
      <c r="AP15" s="167" t="str">
        <f t="shared" si="13"/>
        <v>sam.</v>
      </c>
      <c r="AQ15" s="167">
        <v>12</v>
      </c>
      <c r="AR15" s="160"/>
      <c r="AS15" s="168"/>
      <c r="AT15" s="167">
        <v>15</v>
      </c>
      <c r="AU15" s="167" t="str">
        <f t="shared" si="14"/>
        <v>M</v>
      </c>
      <c r="AV15" s="167" t="str">
        <f t="shared" si="15"/>
        <v>mar.</v>
      </c>
      <c r="AW15" s="167">
        <v>12</v>
      </c>
      <c r="AX15" s="160"/>
      <c r="AY15" s="168"/>
      <c r="AZ15" s="167"/>
      <c r="BA15" s="167" t="str">
        <f t="shared" si="16"/>
        <v>J</v>
      </c>
      <c r="BB15" s="168" t="str">
        <f t="shared" si="17"/>
        <v>jeu.</v>
      </c>
      <c r="BC15" s="167">
        <v>12</v>
      </c>
      <c r="BD15" s="160"/>
      <c r="BE15" s="168"/>
      <c r="BF15" s="167"/>
      <c r="BG15" s="167" t="str">
        <f t="shared" si="18"/>
        <v>D</v>
      </c>
      <c r="BH15" s="167" t="str">
        <f t="shared" si="19"/>
        <v>dim.</v>
      </c>
      <c r="BI15" s="168">
        <v>12</v>
      </c>
      <c r="BJ15" s="160"/>
      <c r="BK15" s="168"/>
      <c r="BL15" s="167">
        <v>28</v>
      </c>
      <c r="BM15" s="167" t="str">
        <f t="shared" si="20"/>
        <v>M</v>
      </c>
      <c r="BN15" s="168" t="str">
        <f t="shared" si="21"/>
        <v>mar.</v>
      </c>
      <c r="BO15" s="167">
        <v>12</v>
      </c>
      <c r="BP15" s="160"/>
      <c r="BQ15" s="168"/>
      <c r="BR15" s="167"/>
      <c r="BS15" s="167" t="str">
        <f t="shared" si="22"/>
        <v>V</v>
      </c>
      <c r="BT15" s="167" t="str">
        <f t="shared" si="23"/>
        <v>ven.</v>
      </c>
      <c r="BU15" s="168">
        <v>12</v>
      </c>
      <c r="BV15" s="160"/>
    </row>
    <row r="16" spans="1:86" s="33" customFormat="1" x14ac:dyDescent="0.3">
      <c r="A16" s="167"/>
      <c r="B16" s="167"/>
      <c r="C16" s="168"/>
      <c r="D16" s="167"/>
      <c r="E16" s="167" t="str">
        <f t="shared" si="0"/>
        <v>L</v>
      </c>
      <c r="F16" s="167" t="str">
        <f t="shared" si="1"/>
        <v>lun.</v>
      </c>
      <c r="G16" s="167">
        <v>13</v>
      </c>
      <c r="H16" s="160"/>
      <c r="I16" s="168"/>
      <c r="J16" s="169"/>
      <c r="K16" s="170" t="str">
        <f t="shared" si="2"/>
        <v>M</v>
      </c>
      <c r="L16" s="171" t="str">
        <f t="shared" si="3"/>
        <v>mer.</v>
      </c>
      <c r="M16" s="168">
        <v>13</v>
      </c>
      <c r="N16" s="160"/>
      <c r="O16" s="168"/>
      <c r="P16" s="169"/>
      <c r="Q16" s="170" t="str">
        <f t="shared" si="4"/>
        <v>S</v>
      </c>
      <c r="R16" s="172" t="str">
        <f t="shared" si="5"/>
        <v>sam.</v>
      </c>
      <c r="S16" s="167">
        <v>13</v>
      </c>
      <c r="T16" s="160"/>
      <c r="U16" s="168"/>
      <c r="V16" s="167"/>
      <c r="W16" s="167" t="str">
        <f t="shared" si="6"/>
        <v>L</v>
      </c>
      <c r="X16" s="167" t="str">
        <f t="shared" si="7"/>
        <v>lun.</v>
      </c>
      <c r="Y16" s="168">
        <v>13</v>
      </c>
      <c r="Z16" s="160"/>
      <c r="AA16" s="168"/>
      <c r="AB16" s="167"/>
      <c r="AC16" s="167" t="str">
        <f t="shared" si="8"/>
        <v>J</v>
      </c>
      <c r="AD16" s="168" t="str">
        <f t="shared" si="9"/>
        <v>jeu.</v>
      </c>
      <c r="AE16" s="167">
        <v>13</v>
      </c>
      <c r="AF16" s="160"/>
      <c r="AG16" s="168"/>
      <c r="AH16" s="167"/>
      <c r="AI16" s="167" t="str">
        <f t="shared" si="10"/>
        <v>D</v>
      </c>
      <c r="AJ16" s="167" t="str">
        <f t="shared" si="11"/>
        <v>dim.</v>
      </c>
      <c r="AK16" s="168">
        <v>13</v>
      </c>
      <c r="AL16" s="160"/>
      <c r="AM16" s="168"/>
      <c r="AN16" s="167"/>
      <c r="AO16" s="167" t="str">
        <f t="shared" si="12"/>
        <v>D</v>
      </c>
      <c r="AP16" s="167" t="str">
        <f t="shared" si="13"/>
        <v>dim.</v>
      </c>
      <c r="AQ16" s="168">
        <v>13</v>
      </c>
      <c r="AR16" s="160"/>
      <c r="AS16" s="168"/>
      <c r="AT16" s="167"/>
      <c r="AU16" s="167" t="str">
        <f t="shared" si="14"/>
        <v>M</v>
      </c>
      <c r="AV16" s="167" t="str">
        <f t="shared" si="15"/>
        <v>mer.</v>
      </c>
      <c r="AW16" s="167">
        <v>13</v>
      </c>
      <c r="AX16" s="160"/>
      <c r="AY16" s="168"/>
      <c r="AZ16" s="167"/>
      <c r="BA16" s="167" t="str">
        <f t="shared" si="16"/>
        <v>V</v>
      </c>
      <c r="BB16" s="168" t="str">
        <f t="shared" si="17"/>
        <v>ven.</v>
      </c>
      <c r="BC16" s="168">
        <v>13</v>
      </c>
      <c r="BD16" s="160"/>
      <c r="BE16" s="168"/>
      <c r="BF16" s="167"/>
      <c r="BG16" s="167" t="str">
        <f t="shared" si="18"/>
        <v>L</v>
      </c>
      <c r="BH16" s="167" t="str">
        <f t="shared" si="19"/>
        <v>lun.</v>
      </c>
      <c r="BI16" s="168">
        <v>13</v>
      </c>
      <c r="BJ16" s="160"/>
      <c r="BK16" s="168"/>
      <c r="BL16" s="167"/>
      <c r="BM16" s="167" t="str">
        <f t="shared" si="20"/>
        <v>M</v>
      </c>
      <c r="BN16" s="168" t="str">
        <f t="shared" si="21"/>
        <v>mer.</v>
      </c>
      <c r="BO16" s="168">
        <v>13</v>
      </c>
      <c r="BP16" s="160"/>
      <c r="BQ16" s="168"/>
      <c r="BR16" s="167"/>
      <c r="BS16" s="167" t="str">
        <f t="shared" si="22"/>
        <v>S</v>
      </c>
      <c r="BT16" s="167" t="str">
        <f t="shared" si="23"/>
        <v>sam.</v>
      </c>
      <c r="BU16" s="168">
        <v>13</v>
      </c>
      <c r="BV16" s="160"/>
    </row>
    <row r="17" spans="1:74" s="33" customFormat="1" x14ac:dyDescent="0.3">
      <c r="A17" s="167"/>
      <c r="B17" s="167"/>
      <c r="C17" s="168"/>
      <c r="D17" s="167">
        <v>38</v>
      </c>
      <c r="E17" s="167" t="str">
        <f t="shared" si="0"/>
        <v>M</v>
      </c>
      <c r="F17" s="167" t="str">
        <f t="shared" si="1"/>
        <v>mar.</v>
      </c>
      <c r="G17" s="168">
        <v>14</v>
      </c>
      <c r="H17" s="160"/>
      <c r="I17" s="168"/>
      <c r="J17" s="169"/>
      <c r="K17" s="170" t="str">
        <f t="shared" si="2"/>
        <v>J</v>
      </c>
      <c r="L17" s="171" t="str">
        <f t="shared" si="3"/>
        <v>jeu.</v>
      </c>
      <c r="M17" s="167">
        <v>14</v>
      </c>
      <c r="N17" s="160"/>
      <c r="O17" s="168"/>
      <c r="P17" s="169"/>
      <c r="Q17" s="170" t="str">
        <f t="shared" si="4"/>
        <v>D</v>
      </c>
      <c r="R17" s="172" t="str">
        <f t="shared" si="5"/>
        <v>dim.</v>
      </c>
      <c r="S17" s="168">
        <v>14</v>
      </c>
      <c r="T17" s="160"/>
      <c r="U17" s="168"/>
      <c r="V17" s="167">
        <v>51</v>
      </c>
      <c r="W17" s="167" t="str">
        <f t="shared" si="6"/>
        <v>M</v>
      </c>
      <c r="X17" s="167" t="str">
        <f t="shared" si="7"/>
        <v>mar.</v>
      </c>
      <c r="Y17" s="167">
        <v>14</v>
      </c>
      <c r="Z17" s="160"/>
      <c r="AA17" s="168"/>
      <c r="AB17" s="167"/>
      <c r="AC17" s="167" t="str">
        <f t="shared" si="8"/>
        <v>V</v>
      </c>
      <c r="AD17" s="168" t="str">
        <f t="shared" si="9"/>
        <v>ven.</v>
      </c>
      <c r="AE17" s="167">
        <v>14</v>
      </c>
      <c r="AF17" s="160"/>
      <c r="AG17" s="168"/>
      <c r="AH17" s="167"/>
      <c r="AI17" s="167" t="str">
        <f t="shared" si="10"/>
        <v>L</v>
      </c>
      <c r="AJ17" s="167" t="str">
        <f t="shared" si="11"/>
        <v>lun.</v>
      </c>
      <c r="AK17" s="168">
        <v>14</v>
      </c>
      <c r="AL17" s="160"/>
      <c r="AM17" s="168"/>
      <c r="AN17" s="167"/>
      <c r="AO17" s="167" t="str">
        <f t="shared" si="12"/>
        <v>L</v>
      </c>
      <c r="AP17" s="167" t="str">
        <f t="shared" si="13"/>
        <v>lun.</v>
      </c>
      <c r="AQ17" s="168">
        <v>14</v>
      </c>
      <c r="AR17" s="160"/>
      <c r="AS17" s="168"/>
      <c r="AT17" s="167"/>
      <c r="AU17" s="167" t="str">
        <f t="shared" si="14"/>
        <v>J</v>
      </c>
      <c r="AV17" s="167" t="str">
        <f t="shared" si="15"/>
        <v>jeu.</v>
      </c>
      <c r="AW17" s="167">
        <v>14</v>
      </c>
      <c r="AX17" s="160"/>
      <c r="AY17" s="168"/>
      <c r="AZ17" s="167"/>
      <c r="BA17" s="167" t="str">
        <f t="shared" si="16"/>
        <v>S</v>
      </c>
      <c r="BB17" s="168" t="str">
        <f t="shared" si="17"/>
        <v>sam.</v>
      </c>
      <c r="BC17" s="167">
        <v>14</v>
      </c>
      <c r="BD17" s="160"/>
      <c r="BE17" s="168"/>
      <c r="BF17" s="167">
        <v>24</v>
      </c>
      <c r="BG17" s="167" t="str">
        <f t="shared" si="18"/>
        <v>M</v>
      </c>
      <c r="BH17" s="167" t="str">
        <f t="shared" si="19"/>
        <v>mar.</v>
      </c>
      <c r="BI17" s="167">
        <v>14</v>
      </c>
      <c r="BJ17" s="160"/>
      <c r="BK17" s="168"/>
      <c r="BL17" s="167"/>
      <c r="BM17" s="167" t="str">
        <f t="shared" si="20"/>
        <v>J</v>
      </c>
      <c r="BN17" s="168" t="str">
        <f t="shared" si="21"/>
        <v>jeu.</v>
      </c>
      <c r="BO17" s="167">
        <v>14</v>
      </c>
      <c r="BP17" s="160"/>
      <c r="BQ17" s="168"/>
      <c r="BR17" s="167"/>
      <c r="BS17" s="167" t="str">
        <f t="shared" si="22"/>
        <v>D</v>
      </c>
      <c r="BT17" s="167" t="str">
        <f t="shared" si="23"/>
        <v>dim.</v>
      </c>
      <c r="BU17" s="167">
        <v>14</v>
      </c>
      <c r="BV17" s="160"/>
    </row>
    <row r="18" spans="1:74" s="33" customFormat="1" x14ac:dyDescent="0.3">
      <c r="A18" s="167"/>
      <c r="B18" s="167"/>
      <c r="C18" s="168"/>
      <c r="D18" s="167"/>
      <c r="E18" s="167" t="str">
        <f t="shared" si="0"/>
        <v>M</v>
      </c>
      <c r="F18" s="167" t="str">
        <f t="shared" si="1"/>
        <v>mer.</v>
      </c>
      <c r="G18" s="168">
        <v>15</v>
      </c>
      <c r="H18" s="160"/>
      <c r="I18" s="168"/>
      <c r="J18" s="169"/>
      <c r="K18" s="170" t="str">
        <f t="shared" si="2"/>
        <v>V</v>
      </c>
      <c r="L18" s="171" t="str">
        <f t="shared" si="3"/>
        <v>ven.</v>
      </c>
      <c r="M18" s="167">
        <v>15</v>
      </c>
      <c r="N18" s="160"/>
      <c r="O18" s="168"/>
      <c r="P18" s="169"/>
      <c r="Q18" s="170" t="str">
        <f t="shared" si="4"/>
        <v>L</v>
      </c>
      <c r="R18" s="172" t="str">
        <f t="shared" si="5"/>
        <v>lun.</v>
      </c>
      <c r="S18" s="168">
        <v>15</v>
      </c>
      <c r="T18" s="160"/>
      <c r="U18" s="168"/>
      <c r="V18" s="167"/>
      <c r="W18" s="167" t="str">
        <f t="shared" si="6"/>
        <v>M</v>
      </c>
      <c r="X18" s="167" t="str">
        <f t="shared" si="7"/>
        <v>mer.</v>
      </c>
      <c r="Y18" s="167">
        <v>15</v>
      </c>
      <c r="Z18" s="160"/>
      <c r="AA18" s="168"/>
      <c r="AB18" s="167"/>
      <c r="AC18" s="167" t="str">
        <f t="shared" si="8"/>
        <v>S</v>
      </c>
      <c r="AD18" s="168" t="str">
        <f t="shared" si="9"/>
        <v>sam.</v>
      </c>
      <c r="AE18" s="167">
        <v>15</v>
      </c>
      <c r="AF18" s="160"/>
      <c r="AG18" s="168"/>
      <c r="AH18" s="167">
        <v>7</v>
      </c>
      <c r="AI18" s="167" t="str">
        <f t="shared" si="10"/>
        <v>M</v>
      </c>
      <c r="AJ18" s="167" t="str">
        <f t="shared" si="11"/>
        <v>mar.</v>
      </c>
      <c r="AK18" s="167">
        <v>15</v>
      </c>
      <c r="AL18" s="160"/>
      <c r="AM18" s="168"/>
      <c r="AN18" s="167">
        <v>11</v>
      </c>
      <c r="AO18" s="167" t="str">
        <f t="shared" si="12"/>
        <v>M</v>
      </c>
      <c r="AP18" s="167" t="str">
        <f t="shared" si="13"/>
        <v>mar.</v>
      </c>
      <c r="AQ18" s="167">
        <v>15</v>
      </c>
      <c r="AR18" s="160"/>
      <c r="AS18" s="168"/>
      <c r="AT18" s="167"/>
      <c r="AU18" s="167" t="str">
        <f t="shared" si="14"/>
        <v>V</v>
      </c>
      <c r="AV18" s="167" t="str">
        <f t="shared" si="15"/>
        <v>ven.</v>
      </c>
      <c r="AW18" s="167">
        <v>15</v>
      </c>
      <c r="AX18" s="160"/>
      <c r="AY18" s="168"/>
      <c r="AZ18" s="167"/>
      <c r="BA18" s="167" t="str">
        <f t="shared" si="16"/>
        <v>D</v>
      </c>
      <c r="BB18" s="168" t="str">
        <f t="shared" si="17"/>
        <v>dim.</v>
      </c>
      <c r="BC18" s="168">
        <v>15</v>
      </c>
      <c r="BD18" s="160"/>
      <c r="BE18" s="168"/>
      <c r="BF18" s="167"/>
      <c r="BG18" s="167" t="str">
        <f t="shared" si="18"/>
        <v>M</v>
      </c>
      <c r="BH18" s="167" t="str">
        <f t="shared" si="19"/>
        <v>mer.</v>
      </c>
      <c r="BI18" s="167">
        <v>15</v>
      </c>
      <c r="BJ18" s="160"/>
      <c r="BK18" s="168"/>
      <c r="BL18" s="167"/>
      <c r="BM18" s="167" t="str">
        <f t="shared" si="20"/>
        <v>V</v>
      </c>
      <c r="BN18" s="168" t="str">
        <f t="shared" si="21"/>
        <v>ven.</v>
      </c>
      <c r="BO18" s="168">
        <v>15</v>
      </c>
      <c r="BP18" s="160"/>
      <c r="BQ18" s="168"/>
      <c r="BR18" s="167"/>
      <c r="BS18" s="167" t="str">
        <f t="shared" si="22"/>
        <v>L</v>
      </c>
      <c r="BT18" s="167" t="str">
        <f t="shared" si="23"/>
        <v>lun.</v>
      </c>
      <c r="BU18" s="167">
        <v>15</v>
      </c>
      <c r="BV18" s="160"/>
    </row>
    <row r="19" spans="1:74" s="33" customFormat="1" x14ac:dyDescent="0.3">
      <c r="A19" s="167"/>
      <c r="B19" s="167"/>
      <c r="C19" s="168"/>
      <c r="D19" s="167"/>
      <c r="E19" s="167" t="str">
        <f t="shared" si="0"/>
        <v>J</v>
      </c>
      <c r="F19" s="167" t="str">
        <f t="shared" si="1"/>
        <v>jeu.</v>
      </c>
      <c r="G19" s="167">
        <v>16</v>
      </c>
      <c r="H19" s="160"/>
      <c r="I19" s="168"/>
      <c r="J19" s="169"/>
      <c r="K19" s="170" t="str">
        <f t="shared" si="2"/>
        <v>S</v>
      </c>
      <c r="L19" s="171" t="str">
        <f t="shared" si="3"/>
        <v>sam.</v>
      </c>
      <c r="M19" s="167">
        <v>16</v>
      </c>
      <c r="N19" s="160"/>
      <c r="O19" s="168"/>
      <c r="P19" s="169">
        <v>47</v>
      </c>
      <c r="Q19" s="170" t="str">
        <f t="shared" si="4"/>
        <v>M</v>
      </c>
      <c r="R19" s="172" t="str">
        <f t="shared" si="5"/>
        <v>mar.</v>
      </c>
      <c r="S19" s="167">
        <v>16</v>
      </c>
      <c r="T19" s="160"/>
      <c r="U19" s="168"/>
      <c r="V19" s="167"/>
      <c r="W19" s="167" t="str">
        <f t="shared" si="6"/>
        <v>J</v>
      </c>
      <c r="X19" s="167" t="str">
        <f t="shared" si="7"/>
        <v>jeu.</v>
      </c>
      <c r="Y19" s="167">
        <v>16</v>
      </c>
      <c r="Z19" s="160"/>
      <c r="AA19" s="168"/>
      <c r="AB19" s="167"/>
      <c r="AC19" s="167" t="str">
        <f t="shared" si="8"/>
        <v>D</v>
      </c>
      <c r="AD19" s="168" t="str">
        <f t="shared" si="9"/>
        <v>dim.</v>
      </c>
      <c r="AE19" s="168">
        <v>16</v>
      </c>
      <c r="AF19" s="160"/>
      <c r="AG19" s="168"/>
      <c r="AH19" s="167"/>
      <c r="AI19" s="167" t="str">
        <f t="shared" si="10"/>
        <v>M</v>
      </c>
      <c r="AJ19" s="167" t="str">
        <f t="shared" si="11"/>
        <v>mer.</v>
      </c>
      <c r="AK19" s="167">
        <v>16</v>
      </c>
      <c r="AL19" s="160"/>
      <c r="AM19" s="168"/>
      <c r="AN19" s="167"/>
      <c r="AO19" s="167" t="str">
        <f t="shared" si="12"/>
        <v>M</v>
      </c>
      <c r="AP19" s="167" t="str">
        <f t="shared" si="13"/>
        <v>mer.</v>
      </c>
      <c r="AQ19" s="167">
        <v>16</v>
      </c>
      <c r="AR19" s="160"/>
      <c r="AS19" s="168"/>
      <c r="AT19" s="167"/>
      <c r="AU19" s="167" t="str">
        <f t="shared" si="14"/>
        <v>S</v>
      </c>
      <c r="AV19" s="167" t="str">
        <f t="shared" si="15"/>
        <v>sam.</v>
      </c>
      <c r="AW19" s="167">
        <v>16</v>
      </c>
      <c r="AX19" s="160"/>
      <c r="AY19" s="168"/>
      <c r="AZ19" s="167"/>
      <c r="BA19" s="167" t="str">
        <f t="shared" si="16"/>
        <v>L</v>
      </c>
      <c r="BB19" s="168" t="str">
        <f t="shared" si="17"/>
        <v>lun.</v>
      </c>
      <c r="BC19" s="168">
        <v>16</v>
      </c>
      <c r="BD19" s="160"/>
      <c r="BE19" s="168"/>
      <c r="BF19" s="167"/>
      <c r="BG19" s="167" t="str">
        <f t="shared" si="18"/>
        <v>J</v>
      </c>
      <c r="BH19" s="167" t="str">
        <f t="shared" si="19"/>
        <v>jeu.</v>
      </c>
      <c r="BI19" s="167">
        <v>16</v>
      </c>
      <c r="BJ19" s="160"/>
      <c r="BK19" s="168"/>
      <c r="BL19" s="167"/>
      <c r="BM19" s="167" t="str">
        <f t="shared" si="20"/>
        <v>S</v>
      </c>
      <c r="BN19" s="168" t="str">
        <f t="shared" si="21"/>
        <v>sam.</v>
      </c>
      <c r="BO19" s="168">
        <v>16</v>
      </c>
      <c r="BP19" s="160"/>
      <c r="BQ19" s="168"/>
      <c r="BR19" s="167">
        <v>33</v>
      </c>
      <c r="BS19" s="167" t="str">
        <f t="shared" si="22"/>
        <v>M</v>
      </c>
      <c r="BT19" s="167" t="str">
        <f t="shared" si="23"/>
        <v>mar.</v>
      </c>
      <c r="BU19" s="167">
        <v>16</v>
      </c>
      <c r="BV19" s="160"/>
    </row>
    <row r="20" spans="1:74" s="33" customFormat="1" x14ac:dyDescent="0.3">
      <c r="A20" s="167"/>
      <c r="B20" s="167"/>
      <c r="C20" s="168"/>
      <c r="D20" s="167"/>
      <c r="E20" s="167" t="str">
        <f t="shared" si="0"/>
        <v>V</v>
      </c>
      <c r="F20" s="167" t="str">
        <f t="shared" si="1"/>
        <v>ven.</v>
      </c>
      <c r="G20" s="167">
        <v>17</v>
      </c>
      <c r="H20" s="160"/>
      <c r="I20" s="168"/>
      <c r="J20" s="169"/>
      <c r="K20" s="170" t="str">
        <f t="shared" si="2"/>
        <v>D</v>
      </c>
      <c r="L20" s="171" t="str">
        <f t="shared" si="3"/>
        <v>dim.</v>
      </c>
      <c r="M20" s="167">
        <v>17</v>
      </c>
      <c r="N20" s="160"/>
      <c r="O20" s="168"/>
      <c r="P20" s="169"/>
      <c r="Q20" s="170" t="str">
        <f t="shared" si="4"/>
        <v>M</v>
      </c>
      <c r="R20" s="172" t="str">
        <f t="shared" si="5"/>
        <v>mer.</v>
      </c>
      <c r="S20" s="167">
        <v>17</v>
      </c>
      <c r="T20" s="160"/>
      <c r="U20" s="168"/>
      <c r="V20" s="167"/>
      <c r="W20" s="167" t="str">
        <f t="shared" si="6"/>
        <v>V</v>
      </c>
      <c r="X20" s="167" t="str">
        <f t="shared" si="7"/>
        <v>ven.</v>
      </c>
      <c r="Y20" s="167">
        <v>17</v>
      </c>
      <c r="Z20" s="160"/>
      <c r="AA20" s="168"/>
      <c r="AB20" s="167"/>
      <c r="AC20" s="167" t="str">
        <f t="shared" si="8"/>
        <v>L</v>
      </c>
      <c r="AD20" s="168" t="str">
        <f t="shared" si="9"/>
        <v>lun.</v>
      </c>
      <c r="AE20" s="168">
        <v>17</v>
      </c>
      <c r="AF20" s="160"/>
      <c r="AG20" s="168"/>
      <c r="AH20" s="167"/>
      <c r="AI20" s="167" t="str">
        <f t="shared" si="10"/>
        <v>J</v>
      </c>
      <c r="AJ20" s="167" t="str">
        <f t="shared" si="11"/>
        <v>jeu.</v>
      </c>
      <c r="AK20" s="167">
        <v>17</v>
      </c>
      <c r="AL20" s="160"/>
      <c r="AM20" s="168"/>
      <c r="AN20" s="167"/>
      <c r="AO20" s="167" t="str">
        <f t="shared" si="12"/>
        <v>J</v>
      </c>
      <c r="AP20" s="167" t="str">
        <f t="shared" si="13"/>
        <v>jeu.</v>
      </c>
      <c r="AQ20" s="167">
        <v>17</v>
      </c>
      <c r="AR20" s="160"/>
      <c r="AS20" s="168"/>
      <c r="AT20" s="167"/>
      <c r="AU20" s="167" t="str">
        <f t="shared" si="14"/>
        <v>D</v>
      </c>
      <c r="AV20" s="167" t="str">
        <f t="shared" si="15"/>
        <v>dim.</v>
      </c>
      <c r="AW20" s="168">
        <v>17</v>
      </c>
      <c r="AX20" s="160"/>
      <c r="AY20" s="168"/>
      <c r="AZ20" s="167">
        <v>20</v>
      </c>
      <c r="BA20" s="167" t="str">
        <f t="shared" si="16"/>
        <v>M</v>
      </c>
      <c r="BB20" s="168" t="str">
        <f t="shared" si="17"/>
        <v>mar.</v>
      </c>
      <c r="BC20" s="167">
        <v>17</v>
      </c>
      <c r="BD20" s="160"/>
      <c r="BE20" s="168"/>
      <c r="BF20" s="167"/>
      <c r="BG20" s="167" t="str">
        <f t="shared" si="18"/>
        <v>V</v>
      </c>
      <c r="BH20" s="167" t="str">
        <f t="shared" si="19"/>
        <v>ven.</v>
      </c>
      <c r="BI20" s="167">
        <v>17</v>
      </c>
      <c r="BJ20" s="160"/>
      <c r="BK20" s="168"/>
      <c r="BL20" s="167"/>
      <c r="BM20" s="167" t="str">
        <f t="shared" si="20"/>
        <v>D</v>
      </c>
      <c r="BN20" s="168" t="str">
        <f t="shared" si="21"/>
        <v>dim.</v>
      </c>
      <c r="BO20" s="167">
        <v>17</v>
      </c>
      <c r="BP20" s="160"/>
      <c r="BQ20" s="168"/>
      <c r="BR20" s="167"/>
      <c r="BS20" s="167" t="str">
        <f t="shared" si="22"/>
        <v>M</v>
      </c>
      <c r="BT20" s="167" t="str">
        <f t="shared" si="23"/>
        <v>mer.</v>
      </c>
      <c r="BU20" s="167">
        <v>17</v>
      </c>
      <c r="BV20" s="160"/>
    </row>
    <row r="21" spans="1:74" s="33" customFormat="1" x14ac:dyDescent="0.3">
      <c r="A21" s="167"/>
      <c r="B21" s="167"/>
      <c r="C21" s="168"/>
      <c r="D21" s="167"/>
      <c r="E21" s="167" t="str">
        <f t="shared" si="0"/>
        <v>S</v>
      </c>
      <c r="F21" s="167" t="str">
        <f t="shared" si="1"/>
        <v>sam.</v>
      </c>
      <c r="G21" s="167">
        <v>18</v>
      </c>
      <c r="H21" s="160"/>
      <c r="I21" s="168"/>
      <c r="J21" s="169"/>
      <c r="K21" s="170" t="str">
        <f t="shared" si="2"/>
        <v>L</v>
      </c>
      <c r="L21" s="171" t="str">
        <f t="shared" si="3"/>
        <v>lun.</v>
      </c>
      <c r="M21" s="167">
        <v>18</v>
      </c>
      <c r="N21" s="160"/>
      <c r="O21" s="168"/>
      <c r="P21" s="169"/>
      <c r="Q21" s="170" t="str">
        <f t="shared" si="4"/>
        <v>J</v>
      </c>
      <c r="R21" s="172" t="str">
        <f t="shared" si="5"/>
        <v>jeu.</v>
      </c>
      <c r="S21" s="167">
        <v>18</v>
      </c>
      <c r="T21" s="160"/>
      <c r="U21" s="168"/>
      <c r="V21" s="167"/>
      <c r="W21" s="167" t="str">
        <f t="shared" si="6"/>
        <v>S</v>
      </c>
      <c r="X21" s="167" t="str">
        <f t="shared" si="7"/>
        <v>sam.</v>
      </c>
      <c r="Y21" s="167">
        <v>18</v>
      </c>
      <c r="Z21" s="160"/>
      <c r="AA21" s="168"/>
      <c r="AB21" s="167">
        <v>3</v>
      </c>
      <c r="AC21" s="167" t="str">
        <f t="shared" si="8"/>
        <v>M</v>
      </c>
      <c r="AD21" s="168" t="str">
        <f t="shared" si="9"/>
        <v>mar.</v>
      </c>
      <c r="AE21" s="167">
        <v>18</v>
      </c>
      <c r="AF21" s="160"/>
      <c r="AG21" s="168"/>
      <c r="AH21" s="167"/>
      <c r="AI21" s="167" t="str">
        <f t="shared" si="10"/>
        <v>V</v>
      </c>
      <c r="AJ21" s="167" t="str">
        <f t="shared" si="11"/>
        <v>ven.</v>
      </c>
      <c r="AK21" s="167">
        <v>18</v>
      </c>
      <c r="AL21" s="160"/>
      <c r="AM21" s="168"/>
      <c r="AN21" s="167"/>
      <c r="AO21" s="167" t="str">
        <f t="shared" si="12"/>
        <v>V</v>
      </c>
      <c r="AP21" s="167" t="str">
        <f t="shared" si="13"/>
        <v>ven.</v>
      </c>
      <c r="AQ21" s="167">
        <v>18</v>
      </c>
      <c r="AR21" s="160"/>
      <c r="AS21" s="168"/>
      <c r="AT21" s="167"/>
      <c r="AU21" s="167" t="str">
        <f t="shared" si="14"/>
        <v>L</v>
      </c>
      <c r="AV21" s="167" t="str">
        <f t="shared" si="15"/>
        <v>lun.</v>
      </c>
      <c r="AW21" s="168">
        <v>18</v>
      </c>
      <c r="AX21" s="160"/>
      <c r="AY21" s="168"/>
      <c r="AZ21" s="167"/>
      <c r="BA21" s="167" t="str">
        <f t="shared" si="16"/>
        <v>M</v>
      </c>
      <c r="BB21" s="168" t="str">
        <f t="shared" si="17"/>
        <v>mer.</v>
      </c>
      <c r="BC21" s="167">
        <v>18</v>
      </c>
      <c r="BD21" s="160"/>
      <c r="BE21" s="168"/>
      <c r="BF21" s="167"/>
      <c r="BG21" s="167" t="str">
        <f t="shared" si="18"/>
        <v>S</v>
      </c>
      <c r="BH21" s="167" t="str">
        <f t="shared" si="19"/>
        <v>sam.</v>
      </c>
      <c r="BI21" s="167">
        <v>18</v>
      </c>
      <c r="BJ21" s="160"/>
      <c r="BK21" s="168"/>
      <c r="BL21" s="167"/>
      <c r="BM21" s="167" t="str">
        <f t="shared" si="20"/>
        <v>L</v>
      </c>
      <c r="BN21" s="168" t="str">
        <f t="shared" si="21"/>
        <v>lun.</v>
      </c>
      <c r="BO21" s="167">
        <v>18</v>
      </c>
      <c r="BP21" s="160"/>
      <c r="BQ21" s="168"/>
      <c r="BR21" s="167"/>
      <c r="BS21" s="167" t="str">
        <f t="shared" si="22"/>
        <v>J</v>
      </c>
      <c r="BT21" s="167" t="str">
        <f t="shared" si="23"/>
        <v>jeu.</v>
      </c>
      <c r="BU21" s="167">
        <v>18</v>
      </c>
      <c r="BV21" s="160"/>
    </row>
    <row r="22" spans="1:74" s="33" customFormat="1" x14ac:dyDescent="0.3">
      <c r="A22" s="167"/>
      <c r="B22" s="167"/>
      <c r="C22" s="168"/>
      <c r="D22" s="167"/>
      <c r="E22" s="167" t="str">
        <f t="shared" si="0"/>
        <v>D</v>
      </c>
      <c r="F22" s="167" t="str">
        <f t="shared" si="1"/>
        <v>dim.</v>
      </c>
      <c r="G22" s="167">
        <v>19</v>
      </c>
      <c r="H22" s="160"/>
      <c r="I22" s="168"/>
      <c r="J22" s="169">
        <v>43</v>
      </c>
      <c r="K22" s="170" t="str">
        <f t="shared" si="2"/>
        <v>M</v>
      </c>
      <c r="L22" s="171" t="str">
        <f t="shared" si="3"/>
        <v>mar.</v>
      </c>
      <c r="M22" s="168">
        <v>19</v>
      </c>
      <c r="N22" s="160"/>
      <c r="O22" s="168"/>
      <c r="P22" s="169"/>
      <c r="Q22" s="170" t="str">
        <f t="shared" si="4"/>
        <v>V</v>
      </c>
      <c r="R22" s="172" t="str">
        <f t="shared" si="5"/>
        <v>ven.</v>
      </c>
      <c r="S22" s="167">
        <v>19</v>
      </c>
      <c r="T22" s="160"/>
      <c r="U22" s="168"/>
      <c r="V22" s="167"/>
      <c r="W22" s="167" t="str">
        <f t="shared" si="6"/>
        <v>D</v>
      </c>
      <c r="X22" s="167" t="str">
        <f t="shared" si="7"/>
        <v>dim.</v>
      </c>
      <c r="Y22" s="168">
        <v>19</v>
      </c>
      <c r="Z22" s="160"/>
      <c r="AA22" s="168"/>
      <c r="AB22" s="167"/>
      <c r="AC22" s="167" t="str">
        <f t="shared" si="8"/>
        <v>M</v>
      </c>
      <c r="AD22" s="168" t="str">
        <f t="shared" si="9"/>
        <v>mer.</v>
      </c>
      <c r="AE22" s="167">
        <v>19</v>
      </c>
      <c r="AF22" s="160"/>
      <c r="AG22" s="168"/>
      <c r="AH22" s="167"/>
      <c r="AI22" s="167" t="str">
        <f t="shared" si="10"/>
        <v>S</v>
      </c>
      <c r="AJ22" s="167" t="str">
        <f t="shared" si="11"/>
        <v>sam.</v>
      </c>
      <c r="AK22" s="167">
        <v>19</v>
      </c>
      <c r="AL22" s="160"/>
      <c r="AM22" s="168"/>
      <c r="AN22" s="167"/>
      <c r="AO22" s="167" t="str">
        <f t="shared" si="12"/>
        <v>S</v>
      </c>
      <c r="AP22" s="167" t="str">
        <f t="shared" si="13"/>
        <v>sam.</v>
      </c>
      <c r="AQ22" s="167">
        <v>19</v>
      </c>
      <c r="AR22" s="160"/>
      <c r="AS22" s="168"/>
      <c r="AT22" s="167">
        <v>16</v>
      </c>
      <c r="AU22" s="167" t="str">
        <f t="shared" si="14"/>
        <v>M</v>
      </c>
      <c r="AV22" s="167" t="str">
        <f t="shared" si="15"/>
        <v>mar.</v>
      </c>
      <c r="AW22" s="167">
        <v>19</v>
      </c>
      <c r="AX22" s="160"/>
      <c r="AY22" s="168"/>
      <c r="AZ22" s="167"/>
      <c r="BA22" s="167" t="str">
        <f t="shared" si="16"/>
        <v>J</v>
      </c>
      <c r="BB22" s="168" t="str">
        <f t="shared" si="17"/>
        <v>jeu.</v>
      </c>
      <c r="BC22" s="167">
        <v>19</v>
      </c>
      <c r="BD22" s="160"/>
      <c r="BE22" s="168"/>
      <c r="BF22" s="167"/>
      <c r="BG22" s="167" t="str">
        <f t="shared" si="18"/>
        <v>D</v>
      </c>
      <c r="BH22" s="167" t="str">
        <f t="shared" si="19"/>
        <v>dim.</v>
      </c>
      <c r="BI22" s="168">
        <v>19</v>
      </c>
      <c r="BJ22" s="160"/>
      <c r="BK22" s="168"/>
      <c r="BL22" s="167">
        <v>29</v>
      </c>
      <c r="BM22" s="167" t="str">
        <f t="shared" si="20"/>
        <v>M</v>
      </c>
      <c r="BN22" s="168" t="str">
        <f t="shared" si="21"/>
        <v>mar.</v>
      </c>
      <c r="BO22" s="167">
        <v>19</v>
      </c>
      <c r="BP22" s="160"/>
      <c r="BQ22" s="168"/>
      <c r="BR22" s="167"/>
      <c r="BS22" s="167" t="str">
        <f t="shared" si="22"/>
        <v>V</v>
      </c>
      <c r="BT22" s="167" t="str">
        <f t="shared" si="23"/>
        <v>ven.</v>
      </c>
      <c r="BU22" s="168">
        <v>19</v>
      </c>
      <c r="BV22" s="160"/>
    </row>
    <row r="23" spans="1:74" s="33" customFormat="1" x14ac:dyDescent="0.3">
      <c r="A23" s="167"/>
      <c r="B23" s="167"/>
      <c r="C23" s="168"/>
      <c r="D23" s="167"/>
      <c r="E23" s="167" t="str">
        <f t="shared" si="0"/>
        <v>L</v>
      </c>
      <c r="F23" s="167" t="str">
        <f t="shared" si="1"/>
        <v>lun.</v>
      </c>
      <c r="G23" s="167">
        <v>20</v>
      </c>
      <c r="H23" s="160"/>
      <c r="I23" s="168"/>
      <c r="J23" s="169"/>
      <c r="K23" s="170" t="str">
        <f t="shared" si="2"/>
        <v>M</v>
      </c>
      <c r="L23" s="171" t="str">
        <f t="shared" si="3"/>
        <v>mer.</v>
      </c>
      <c r="M23" s="168">
        <v>20</v>
      </c>
      <c r="N23" s="160"/>
      <c r="O23" s="168"/>
      <c r="P23" s="169"/>
      <c r="Q23" s="170" t="str">
        <f t="shared" si="4"/>
        <v>S</v>
      </c>
      <c r="R23" s="172" t="str">
        <f t="shared" si="5"/>
        <v>sam.</v>
      </c>
      <c r="S23" s="167">
        <v>20</v>
      </c>
      <c r="T23" s="160"/>
      <c r="U23" s="168"/>
      <c r="V23" s="167"/>
      <c r="W23" s="167" t="str">
        <f t="shared" si="6"/>
        <v>L</v>
      </c>
      <c r="X23" s="167" t="str">
        <f t="shared" si="7"/>
        <v>lun.</v>
      </c>
      <c r="Y23" s="168">
        <v>20</v>
      </c>
      <c r="Z23" s="160"/>
      <c r="AA23" s="168"/>
      <c r="AB23" s="167"/>
      <c r="AC23" s="167" t="str">
        <f t="shared" si="8"/>
        <v>J</v>
      </c>
      <c r="AD23" s="168" t="str">
        <f t="shared" si="9"/>
        <v>jeu.</v>
      </c>
      <c r="AE23" s="167">
        <v>20</v>
      </c>
      <c r="AF23" s="160"/>
      <c r="AG23" s="168"/>
      <c r="AH23" s="167"/>
      <c r="AI23" s="167" t="str">
        <f t="shared" si="10"/>
        <v>D</v>
      </c>
      <c r="AJ23" s="167" t="str">
        <f t="shared" si="11"/>
        <v>dim.</v>
      </c>
      <c r="AK23" s="168">
        <v>20</v>
      </c>
      <c r="AL23" s="160"/>
      <c r="AM23" s="168"/>
      <c r="AN23" s="167"/>
      <c r="AO23" s="167" t="str">
        <f t="shared" si="12"/>
        <v>D</v>
      </c>
      <c r="AP23" s="167" t="str">
        <f t="shared" si="13"/>
        <v>dim.</v>
      </c>
      <c r="AQ23" s="168">
        <v>20</v>
      </c>
      <c r="AR23" s="160"/>
      <c r="AS23" s="168"/>
      <c r="AT23" s="167"/>
      <c r="AU23" s="167" t="str">
        <f t="shared" si="14"/>
        <v>M</v>
      </c>
      <c r="AV23" s="167" t="str">
        <f t="shared" si="15"/>
        <v>mer.</v>
      </c>
      <c r="AW23" s="167">
        <v>20</v>
      </c>
      <c r="AX23" s="160"/>
      <c r="AY23" s="168"/>
      <c r="AZ23" s="167"/>
      <c r="BA23" s="167" t="str">
        <f t="shared" si="16"/>
        <v>V</v>
      </c>
      <c r="BB23" s="168" t="str">
        <f t="shared" si="17"/>
        <v>ven.</v>
      </c>
      <c r="BC23" s="167">
        <v>20</v>
      </c>
      <c r="BD23" s="160"/>
      <c r="BE23" s="168"/>
      <c r="BF23" s="167"/>
      <c r="BG23" s="167" t="str">
        <f t="shared" si="18"/>
        <v>L</v>
      </c>
      <c r="BH23" s="167" t="str">
        <f t="shared" si="19"/>
        <v>lun.</v>
      </c>
      <c r="BI23" s="168">
        <v>20</v>
      </c>
      <c r="BJ23" s="160"/>
      <c r="BK23" s="168"/>
      <c r="BL23" s="167"/>
      <c r="BM23" s="167" t="str">
        <f t="shared" si="20"/>
        <v>M</v>
      </c>
      <c r="BN23" s="168" t="str">
        <f t="shared" si="21"/>
        <v>mer.</v>
      </c>
      <c r="BO23" s="167">
        <v>20</v>
      </c>
      <c r="BP23" s="160"/>
      <c r="BQ23" s="168"/>
      <c r="BR23" s="167"/>
      <c r="BS23" s="167" t="str">
        <f t="shared" si="22"/>
        <v>S</v>
      </c>
      <c r="BT23" s="167" t="str">
        <f t="shared" si="23"/>
        <v>sam.</v>
      </c>
      <c r="BU23" s="168">
        <v>20</v>
      </c>
      <c r="BV23" s="160"/>
    </row>
    <row r="24" spans="1:74" s="33" customFormat="1" x14ac:dyDescent="0.3">
      <c r="A24" s="167"/>
      <c r="B24" s="167"/>
      <c r="C24" s="168"/>
      <c r="D24" s="167">
        <v>39</v>
      </c>
      <c r="E24" s="167" t="str">
        <f t="shared" si="0"/>
        <v>M</v>
      </c>
      <c r="F24" s="167" t="str">
        <f t="shared" si="1"/>
        <v>mar.</v>
      </c>
      <c r="G24" s="168">
        <v>21</v>
      </c>
      <c r="H24" s="160"/>
      <c r="I24" s="168"/>
      <c r="J24" s="169"/>
      <c r="K24" s="170" t="str">
        <f t="shared" si="2"/>
        <v>J</v>
      </c>
      <c r="L24" s="171" t="str">
        <f t="shared" si="3"/>
        <v>jeu.</v>
      </c>
      <c r="M24" s="167">
        <v>21</v>
      </c>
      <c r="N24" s="160"/>
      <c r="O24" s="168"/>
      <c r="P24" s="169"/>
      <c r="Q24" s="170" t="str">
        <f t="shared" si="4"/>
        <v>D</v>
      </c>
      <c r="R24" s="172" t="str">
        <f t="shared" si="5"/>
        <v>dim.</v>
      </c>
      <c r="S24" s="168">
        <v>21</v>
      </c>
      <c r="T24" s="160"/>
      <c r="U24" s="168"/>
      <c r="V24" s="167">
        <v>52</v>
      </c>
      <c r="W24" s="167" t="str">
        <f t="shared" si="6"/>
        <v>M</v>
      </c>
      <c r="X24" s="167" t="str">
        <f t="shared" si="7"/>
        <v>mar.</v>
      </c>
      <c r="Y24" s="167">
        <v>21</v>
      </c>
      <c r="Z24" s="160"/>
      <c r="AA24" s="168"/>
      <c r="AB24" s="167"/>
      <c r="AC24" s="167" t="str">
        <f t="shared" si="8"/>
        <v>V</v>
      </c>
      <c r="AD24" s="168" t="str">
        <f t="shared" si="9"/>
        <v>ven.</v>
      </c>
      <c r="AE24" s="167">
        <v>21</v>
      </c>
      <c r="AF24" s="160"/>
      <c r="AG24" s="168"/>
      <c r="AH24" s="167"/>
      <c r="AI24" s="167" t="str">
        <f t="shared" si="10"/>
        <v>L</v>
      </c>
      <c r="AJ24" s="167" t="str">
        <f t="shared" si="11"/>
        <v>lun.</v>
      </c>
      <c r="AK24" s="168">
        <v>21</v>
      </c>
      <c r="AL24" s="160"/>
      <c r="AM24" s="168"/>
      <c r="AN24" s="167"/>
      <c r="AO24" s="167" t="str">
        <f t="shared" si="12"/>
        <v>L</v>
      </c>
      <c r="AP24" s="167" t="str">
        <f t="shared" si="13"/>
        <v>lun.</v>
      </c>
      <c r="AQ24" s="168">
        <v>21</v>
      </c>
      <c r="AR24" s="160"/>
      <c r="AS24" s="168"/>
      <c r="AT24" s="167"/>
      <c r="AU24" s="167" t="str">
        <f t="shared" si="14"/>
        <v>J</v>
      </c>
      <c r="AV24" s="167" t="str">
        <f t="shared" si="15"/>
        <v>jeu.</v>
      </c>
      <c r="AW24" s="167">
        <v>21</v>
      </c>
      <c r="AX24" s="160"/>
      <c r="AY24" s="168"/>
      <c r="AZ24" s="167"/>
      <c r="BA24" s="167" t="str">
        <f t="shared" si="16"/>
        <v>S</v>
      </c>
      <c r="BB24" s="168" t="str">
        <f t="shared" si="17"/>
        <v>sam.</v>
      </c>
      <c r="BC24" s="167">
        <v>21</v>
      </c>
      <c r="BD24" s="160"/>
      <c r="BE24" s="168"/>
      <c r="BF24" s="167">
        <v>25</v>
      </c>
      <c r="BG24" s="167" t="str">
        <f t="shared" si="18"/>
        <v>M</v>
      </c>
      <c r="BH24" s="167" t="str">
        <f t="shared" si="19"/>
        <v>mar.</v>
      </c>
      <c r="BI24" s="167">
        <v>21</v>
      </c>
      <c r="BJ24" s="160"/>
      <c r="BK24" s="168"/>
      <c r="BL24" s="167"/>
      <c r="BM24" s="167" t="str">
        <f t="shared" si="20"/>
        <v>J</v>
      </c>
      <c r="BN24" s="168" t="str">
        <f t="shared" si="21"/>
        <v>jeu.</v>
      </c>
      <c r="BO24" s="167">
        <v>21</v>
      </c>
      <c r="BP24" s="160"/>
      <c r="BQ24" s="168"/>
      <c r="BR24" s="167"/>
      <c r="BS24" s="167" t="str">
        <f t="shared" si="22"/>
        <v>D</v>
      </c>
      <c r="BT24" s="167" t="str">
        <f t="shared" si="23"/>
        <v>dim.</v>
      </c>
      <c r="BU24" s="167">
        <v>21</v>
      </c>
      <c r="BV24" s="160"/>
    </row>
    <row r="25" spans="1:74" s="33" customFormat="1" x14ac:dyDescent="0.3">
      <c r="A25" s="167"/>
      <c r="B25" s="167"/>
      <c r="C25" s="168"/>
      <c r="D25" s="167"/>
      <c r="E25" s="167" t="str">
        <f t="shared" si="0"/>
        <v>M</v>
      </c>
      <c r="F25" s="167" t="str">
        <f t="shared" si="1"/>
        <v>mer.</v>
      </c>
      <c r="G25" s="168">
        <v>22</v>
      </c>
      <c r="H25" s="160"/>
      <c r="I25" s="168"/>
      <c r="J25" s="169"/>
      <c r="K25" s="170" t="str">
        <f t="shared" si="2"/>
        <v>V</v>
      </c>
      <c r="L25" s="171" t="str">
        <f t="shared" si="3"/>
        <v>ven.</v>
      </c>
      <c r="M25" s="167">
        <v>22</v>
      </c>
      <c r="N25" s="160"/>
      <c r="O25" s="168"/>
      <c r="P25" s="169"/>
      <c r="Q25" s="170" t="str">
        <f t="shared" si="4"/>
        <v>L</v>
      </c>
      <c r="R25" s="172" t="str">
        <f t="shared" si="5"/>
        <v>lun.</v>
      </c>
      <c r="S25" s="168">
        <v>22</v>
      </c>
      <c r="T25" s="160"/>
      <c r="U25" s="168"/>
      <c r="V25" s="167"/>
      <c r="W25" s="167" t="str">
        <f t="shared" si="6"/>
        <v>M</v>
      </c>
      <c r="X25" s="167" t="str">
        <f t="shared" si="7"/>
        <v>mer.</v>
      </c>
      <c r="Y25" s="167">
        <v>22</v>
      </c>
      <c r="Z25" s="160"/>
      <c r="AA25" s="168"/>
      <c r="AB25" s="167"/>
      <c r="AC25" s="167" t="str">
        <f t="shared" si="8"/>
        <v>S</v>
      </c>
      <c r="AD25" s="168" t="str">
        <f t="shared" si="9"/>
        <v>sam.</v>
      </c>
      <c r="AE25" s="167">
        <v>22</v>
      </c>
      <c r="AF25" s="160"/>
      <c r="AG25" s="168"/>
      <c r="AH25" s="167">
        <v>8</v>
      </c>
      <c r="AI25" s="167" t="str">
        <f t="shared" si="10"/>
        <v>M</v>
      </c>
      <c r="AJ25" s="167" t="str">
        <f t="shared" si="11"/>
        <v>mar.</v>
      </c>
      <c r="AK25" s="167">
        <v>22</v>
      </c>
      <c r="AL25" s="160"/>
      <c r="AM25" s="168"/>
      <c r="AN25" s="167">
        <v>12</v>
      </c>
      <c r="AO25" s="167" t="str">
        <f t="shared" si="12"/>
        <v>M</v>
      </c>
      <c r="AP25" s="167" t="str">
        <f t="shared" si="13"/>
        <v>mar.</v>
      </c>
      <c r="AQ25" s="167">
        <v>22</v>
      </c>
      <c r="AR25" s="160"/>
      <c r="AS25" s="168"/>
      <c r="AT25" s="167"/>
      <c r="AU25" s="167" t="str">
        <f t="shared" si="14"/>
        <v>V</v>
      </c>
      <c r="AV25" s="167" t="str">
        <f t="shared" si="15"/>
        <v>ven.</v>
      </c>
      <c r="AW25" s="167">
        <v>22</v>
      </c>
      <c r="AX25" s="160"/>
      <c r="AY25" s="168"/>
      <c r="AZ25" s="167"/>
      <c r="BA25" s="167" t="str">
        <f t="shared" si="16"/>
        <v>D</v>
      </c>
      <c r="BB25" s="168" t="str">
        <f t="shared" si="17"/>
        <v>dim.</v>
      </c>
      <c r="BC25" s="168">
        <v>22</v>
      </c>
      <c r="BD25" s="160"/>
      <c r="BE25" s="168"/>
      <c r="BF25" s="167"/>
      <c r="BG25" s="167" t="str">
        <f t="shared" si="18"/>
        <v>M</v>
      </c>
      <c r="BH25" s="167" t="str">
        <f t="shared" si="19"/>
        <v>mer.</v>
      </c>
      <c r="BI25" s="167">
        <v>22</v>
      </c>
      <c r="BJ25" s="160"/>
      <c r="BK25" s="168"/>
      <c r="BL25" s="167"/>
      <c r="BM25" s="167" t="str">
        <f t="shared" si="20"/>
        <v>V</v>
      </c>
      <c r="BN25" s="168" t="str">
        <f t="shared" si="21"/>
        <v>ven.</v>
      </c>
      <c r="BO25" s="168">
        <v>22</v>
      </c>
      <c r="BP25" s="160"/>
      <c r="BQ25" s="168"/>
      <c r="BR25" s="167"/>
      <c r="BS25" s="167" t="str">
        <f t="shared" si="22"/>
        <v>L</v>
      </c>
      <c r="BT25" s="167" t="str">
        <f t="shared" si="23"/>
        <v>lun.</v>
      </c>
      <c r="BU25" s="167">
        <v>22</v>
      </c>
      <c r="BV25" s="160"/>
    </row>
    <row r="26" spans="1:74" s="33" customFormat="1" x14ac:dyDescent="0.3">
      <c r="A26" s="167"/>
      <c r="B26" s="167"/>
      <c r="C26" s="168"/>
      <c r="D26" s="167"/>
      <c r="E26" s="167" t="str">
        <f t="shared" si="0"/>
        <v>J</v>
      </c>
      <c r="F26" s="167" t="str">
        <f t="shared" si="1"/>
        <v>jeu.</v>
      </c>
      <c r="G26" s="169">
        <v>23</v>
      </c>
      <c r="H26" s="160"/>
      <c r="I26" s="168"/>
      <c r="J26" s="169"/>
      <c r="K26" s="170" t="str">
        <f t="shared" si="2"/>
        <v>S</v>
      </c>
      <c r="L26" s="171" t="str">
        <f t="shared" si="3"/>
        <v>sam.</v>
      </c>
      <c r="M26" s="167">
        <v>23</v>
      </c>
      <c r="N26" s="160"/>
      <c r="O26" s="168"/>
      <c r="P26" s="169">
        <v>48</v>
      </c>
      <c r="Q26" s="170" t="str">
        <f t="shared" si="4"/>
        <v>M</v>
      </c>
      <c r="R26" s="172" t="str">
        <f t="shared" si="5"/>
        <v>mar.</v>
      </c>
      <c r="S26" s="169">
        <v>23</v>
      </c>
      <c r="T26" s="160"/>
      <c r="U26" s="168"/>
      <c r="V26" s="167"/>
      <c r="W26" s="167" t="str">
        <f t="shared" si="6"/>
        <v>J</v>
      </c>
      <c r="X26" s="167" t="str">
        <f t="shared" si="7"/>
        <v>jeu.</v>
      </c>
      <c r="Y26" s="167">
        <v>23</v>
      </c>
      <c r="Z26" s="160"/>
      <c r="AA26" s="168"/>
      <c r="AB26" s="167"/>
      <c r="AC26" s="167" t="str">
        <f t="shared" si="8"/>
        <v>D</v>
      </c>
      <c r="AD26" s="168" t="str">
        <f t="shared" si="9"/>
        <v>dim.</v>
      </c>
      <c r="AE26" s="173">
        <v>23</v>
      </c>
      <c r="AF26" s="160"/>
      <c r="AG26" s="168"/>
      <c r="AH26" s="167"/>
      <c r="AI26" s="167" t="str">
        <f t="shared" si="10"/>
        <v>M</v>
      </c>
      <c r="AJ26" s="167" t="str">
        <f t="shared" si="11"/>
        <v>mer.</v>
      </c>
      <c r="AK26" s="167">
        <v>23</v>
      </c>
      <c r="AL26" s="160"/>
      <c r="AM26" s="168"/>
      <c r="AN26" s="167"/>
      <c r="AO26" s="167" t="str">
        <f t="shared" si="12"/>
        <v>M</v>
      </c>
      <c r="AP26" s="167" t="str">
        <f t="shared" si="13"/>
        <v>mer.</v>
      </c>
      <c r="AQ26" s="167">
        <v>23</v>
      </c>
      <c r="AR26" s="160"/>
      <c r="AS26" s="168"/>
      <c r="AT26" s="167"/>
      <c r="AU26" s="167" t="str">
        <f t="shared" si="14"/>
        <v>S</v>
      </c>
      <c r="AV26" s="167" t="str">
        <f t="shared" si="15"/>
        <v>sam.</v>
      </c>
      <c r="AW26" s="167">
        <v>23</v>
      </c>
      <c r="AX26" s="160"/>
      <c r="AY26" s="168"/>
      <c r="AZ26" s="167"/>
      <c r="BA26" s="167" t="str">
        <f t="shared" si="16"/>
        <v>L</v>
      </c>
      <c r="BB26" s="168" t="str">
        <f t="shared" si="17"/>
        <v>lun.</v>
      </c>
      <c r="BC26" s="168">
        <v>23</v>
      </c>
      <c r="BD26" s="160"/>
      <c r="BE26" s="168"/>
      <c r="BF26" s="167"/>
      <c r="BG26" s="167" t="str">
        <f t="shared" si="18"/>
        <v>J</v>
      </c>
      <c r="BH26" s="167" t="str">
        <f t="shared" si="19"/>
        <v>jeu.</v>
      </c>
      <c r="BI26" s="167">
        <v>23</v>
      </c>
      <c r="BJ26" s="160"/>
      <c r="BK26" s="168"/>
      <c r="BL26" s="167"/>
      <c r="BM26" s="167" t="str">
        <f t="shared" si="20"/>
        <v>S</v>
      </c>
      <c r="BN26" s="168" t="str">
        <f t="shared" si="21"/>
        <v>sam.</v>
      </c>
      <c r="BO26" s="168">
        <v>23</v>
      </c>
      <c r="BP26" s="160"/>
      <c r="BQ26" s="168"/>
      <c r="BR26" s="167">
        <v>34</v>
      </c>
      <c r="BS26" s="167" t="str">
        <f t="shared" si="22"/>
        <v>M</v>
      </c>
      <c r="BT26" s="167" t="str">
        <f t="shared" si="23"/>
        <v>mar.</v>
      </c>
      <c r="BU26" s="167">
        <v>23</v>
      </c>
      <c r="BV26" s="160"/>
    </row>
    <row r="27" spans="1:74" s="33" customFormat="1" x14ac:dyDescent="0.3">
      <c r="A27" s="167"/>
      <c r="B27" s="167"/>
      <c r="C27" s="168"/>
      <c r="D27" s="167"/>
      <c r="E27" s="167" t="str">
        <f t="shared" si="0"/>
        <v>V</v>
      </c>
      <c r="F27" s="167" t="str">
        <f t="shared" si="1"/>
        <v>ven.</v>
      </c>
      <c r="G27" s="169">
        <v>24</v>
      </c>
      <c r="H27" s="160"/>
      <c r="I27" s="168"/>
      <c r="J27" s="169"/>
      <c r="K27" s="170" t="str">
        <f t="shared" si="2"/>
        <v>D</v>
      </c>
      <c r="L27" s="171" t="str">
        <f t="shared" si="3"/>
        <v>dim.</v>
      </c>
      <c r="M27" s="167">
        <v>24</v>
      </c>
      <c r="N27" s="160"/>
      <c r="O27" s="168"/>
      <c r="P27" s="169"/>
      <c r="Q27" s="170" t="str">
        <f t="shared" si="4"/>
        <v>M</v>
      </c>
      <c r="R27" s="172" t="str">
        <f t="shared" si="5"/>
        <v>mer.</v>
      </c>
      <c r="S27" s="169">
        <v>24</v>
      </c>
      <c r="T27" s="160"/>
      <c r="U27" s="168"/>
      <c r="V27" s="167"/>
      <c r="W27" s="167" t="str">
        <f t="shared" si="6"/>
        <v>V</v>
      </c>
      <c r="X27" s="167" t="str">
        <f t="shared" si="7"/>
        <v>ven.</v>
      </c>
      <c r="Y27" s="167">
        <v>24</v>
      </c>
      <c r="Z27" s="160"/>
      <c r="AA27" s="168"/>
      <c r="AB27" s="167"/>
      <c r="AC27" s="167" t="str">
        <f t="shared" si="8"/>
        <v>L</v>
      </c>
      <c r="AD27" s="168" t="str">
        <f t="shared" si="9"/>
        <v>lun.</v>
      </c>
      <c r="AE27" s="168">
        <v>24</v>
      </c>
      <c r="AF27" s="160"/>
      <c r="AG27" s="168"/>
      <c r="AH27" s="167"/>
      <c r="AI27" s="167" t="str">
        <f t="shared" si="10"/>
        <v>J</v>
      </c>
      <c r="AJ27" s="167" t="str">
        <f t="shared" si="11"/>
        <v>jeu.</v>
      </c>
      <c r="AK27" s="167">
        <v>24</v>
      </c>
      <c r="AL27" s="160"/>
      <c r="AM27" s="168"/>
      <c r="AN27" s="167"/>
      <c r="AO27" s="167" t="str">
        <f t="shared" si="12"/>
        <v>J</v>
      </c>
      <c r="AP27" s="167" t="str">
        <f t="shared" si="13"/>
        <v>jeu.</v>
      </c>
      <c r="AQ27" s="167">
        <v>24</v>
      </c>
      <c r="AR27" s="160"/>
      <c r="AS27" s="168"/>
      <c r="AT27" s="167"/>
      <c r="AU27" s="167" t="str">
        <f t="shared" si="14"/>
        <v>D</v>
      </c>
      <c r="AV27" s="167" t="str">
        <f t="shared" si="15"/>
        <v>dim.</v>
      </c>
      <c r="AW27" s="168">
        <v>24</v>
      </c>
      <c r="AX27" s="160"/>
      <c r="AY27" s="168"/>
      <c r="AZ27" s="167">
        <v>21</v>
      </c>
      <c r="BA27" s="167" t="str">
        <f t="shared" si="16"/>
        <v>M</v>
      </c>
      <c r="BB27" s="168" t="str">
        <f t="shared" si="17"/>
        <v>mar.</v>
      </c>
      <c r="BC27" s="168">
        <v>24</v>
      </c>
      <c r="BD27" s="160"/>
      <c r="BE27" s="168"/>
      <c r="BF27" s="167"/>
      <c r="BG27" s="167" t="str">
        <f t="shared" si="18"/>
        <v>V</v>
      </c>
      <c r="BH27" s="167" t="str">
        <f t="shared" si="19"/>
        <v>ven.</v>
      </c>
      <c r="BI27" s="167">
        <v>24</v>
      </c>
      <c r="BJ27" s="160"/>
      <c r="BK27" s="168"/>
      <c r="BL27" s="167"/>
      <c r="BM27" s="167" t="str">
        <f t="shared" si="20"/>
        <v>D</v>
      </c>
      <c r="BN27" s="168" t="str">
        <f t="shared" si="21"/>
        <v>dim.</v>
      </c>
      <c r="BO27" s="168">
        <v>24</v>
      </c>
      <c r="BP27" s="160"/>
      <c r="BQ27" s="168"/>
      <c r="BR27" s="167"/>
      <c r="BS27" s="167" t="str">
        <f t="shared" si="22"/>
        <v>M</v>
      </c>
      <c r="BT27" s="167" t="str">
        <f t="shared" si="23"/>
        <v>mer.</v>
      </c>
      <c r="BU27" s="167">
        <v>24</v>
      </c>
      <c r="BV27" s="160"/>
    </row>
    <row r="28" spans="1:74" s="33" customFormat="1" x14ac:dyDescent="0.3">
      <c r="A28" s="167"/>
      <c r="B28" s="167"/>
      <c r="C28" s="168"/>
      <c r="D28" s="167"/>
      <c r="E28" s="167" t="str">
        <f t="shared" si="0"/>
        <v>S</v>
      </c>
      <c r="F28" s="167" t="str">
        <f t="shared" si="1"/>
        <v>sam.</v>
      </c>
      <c r="G28" s="169">
        <v>25</v>
      </c>
      <c r="H28" s="160"/>
      <c r="I28" s="168"/>
      <c r="J28" s="169"/>
      <c r="K28" s="170" t="str">
        <f t="shared" si="2"/>
        <v>L</v>
      </c>
      <c r="L28" s="171" t="str">
        <f t="shared" si="3"/>
        <v>lun.</v>
      </c>
      <c r="M28" s="168">
        <v>25</v>
      </c>
      <c r="N28" s="160"/>
      <c r="O28" s="168"/>
      <c r="P28" s="169"/>
      <c r="Q28" s="170" t="str">
        <f t="shared" si="4"/>
        <v>J</v>
      </c>
      <c r="R28" s="172" t="str">
        <f t="shared" si="5"/>
        <v>jeu.</v>
      </c>
      <c r="S28" s="169">
        <v>25</v>
      </c>
      <c r="T28" s="160"/>
      <c r="U28" s="168"/>
      <c r="V28" s="167"/>
      <c r="W28" s="167" t="str">
        <f t="shared" si="6"/>
        <v>S</v>
      </c>
      <c r="X28" s="167" t="str">
        <f t="shared" si="7"/>
        <v>sam.</v>
      </c>
      <c r="Y28" s="168">
        <v>25</v>
      </c>
      <c r="Z28" s="160"/>
      <c r="AA28" s="168"/>
      <c r="AB28" s="167">
        <v>4</v>
      </c>
      <c r="AC28" s="167" t="str">
        <f t="shared" si="8"/>
        <v>M</v>
      </c>
      <c r="AD28" s="168" t="str">
        <f t="shared" si="9"/>
        <v>mar.</v>
      </c>
      <c r="AE28" s="167">
        <v>25</v>
      </c>
      <c r="AF28" s="160"/>
      <c r="AG28" s="168"/>
      <c r="AH28" s="167"/>
      <c r="AI28" s="167" t="str">
        <f t="shared" si="10"/>
        <v>V</v>
      </c>
      <c r="AJ28" s="167" t="str">
        <f t="shared" si="11"/>
        <v>ven.</v>
      </c>
      <c r="AK28" s="167">
        <v>25</v>
      </c>
      <c r="AL28" s="160"/>
      <c r="AM28" s="168"/>
      <c r="AN28" s="167"/>
      <c r="AO28" s="167" t="str">
        <f t="shared" si="12"/>
        <v>V</v>
      </c>
      <c r="AP28" s="167" t="str">
        <f t="shared" si="13"/>
        <v>ven.</v>
      </c>
      <c r="AQ28" s="167">
        <v>25</v>
      </c>
      <c r="AR28" s="160"/>
      <c r="AS28" s="168"/>
      <c r="AT28" s="167"/>
      <c r="AU28" s="167" t="str">
        <f t="shared" si="14"/>
        <v>L</v>
      </c>
      <c r="AV28" s="167" t="str">
        <f t="shared" si="15"/>
        <v>lun.</v>
      </c>
      <c r="AW28" s="168">
        <v>25</v>
      </c>
      <c r="AX28" s="160"/>
      <c r="AY28" s="168"/>
      <c r="AZ28" s="167"/>
      <c r="BA28" s="167" t="str">
        <f t="shared" si="16"/>
        <v>M</v>
      </c>
      <c r="BB28" s="168" t="str">
        <f t="shared" si="17"/>
        <v>mer.</v>
      </c>
      <c r="BC28" s="167">
        <v>25</v>
      </c>
      <c r="BD28" s="160"/>
      <c r="BE28" s="168"/>
      <c r="BF28" s="167"/>
      <c r="BG28" s="167" t="str">
        <f t="shared" si="18"/>
        <v>S</v>
      </c>
      <c r="BH28" s="167" t="str">
        <f t="shared" si="19"/>
        <v>sam.</v>
      </c>
      <c r="BI28" s="167">
        <v>25</v>
      </c>
      <c r="BJ28" s="160"/>
      <c r="BK28" s="168"/>
      <c r="BL28" s="167"/>
      <c r="BM28" s="167" t="str">
        <f t="shared" si="20"/>
        <v>L</v>
      </c>
      <c r="BN28" s="168" t="str">
        <f t="shared" si="21"/>
        <v>lun.</v>
      </c>
      <c r="BO28" s="167">
        <v>25</v>
      </c>
      <c r="BP28" s="160"/>
      <c r="BQ28" s="168"/>
      <c r="BR28" s="167"/>
      <c r="BS28" s="167" t="str">
        <f t="shared" si="22"/>
        <v>J</v>
      </c>
      <c r="BT28" s="167" t="str">
        <f t="shared" si="23"/>
        <v>jeu.</v>
      </c>
      <c r="BU28" s="167">
        <v>25</v>
      </c>
      <c r="BV28" s="160"/>
    </row>
    <row r="29" spans="1:74" s="33" customFormat="1" x14ac:dyDescent="0.3">
      <c r="A29" s="167"/>
      <c r="B29" s="167"/>
      <c r="C29" s="168"/>
      <c r="D29" s="167"/>
      <c r="E29" s="167" t="str">
        <f t="shared" si="0"/>
        <v>D</v>
      </c>
      <c r="F29" s="167" t="str">
        <f t="shared" si="1"/>
        <v>dim.</v>
      </c>
      <c r="G29" s="169">
        <v>26</v>
      </c>
      <c r="H29" s="160"/>
      <c r="I29" s="168"/>
      <c r="J29" s="169">
        <v>44</v>
      </c>
      <c r="K29" s="170" t="str">
        <f t="shared" si="2"/>
        <v>M</v>
      </c>
      <c r="L29" s="171" t="str">
        <f t="shared" si="3"/>
        <v>mar.</v>
      </c>
      <c r="M29" s="168">
        <v>26</v>
      </c>
      <c r="N29" s="160"/>
      <c r="O29" s="168"/>
      <c r="P29" s="169"/>
      <c r="Q29" s="170" t="str">
        <f t="shared" si="4"/>
        <v>V</v>
      </c>
      <c r="R29" s="172" t="str">
        <f t="shared" si="5"/>
        <v>ven.</v>
      </c>
      <c r="S29" s="169">
        <v>26</v>
      </c>
      <c r="T29" s="160"/>
      <c r="U29" s="168"/>
      <c r="V29" s="167"/>
      <c r="W29" s="167" t="str">
        <f t="shared" si="6"/>
        <v>D</v>
      </c>
      <c r="X29" s="167" t="str">
        <f t="shared" si="7"/>
        <v>dim.</v>
      </c>
      <c r="Y29" s="168">
        <v>26</v>
      </c>
      <c r="Z29" s="160"/>
      <c r="AA29" s="168"/>
      <c r="AB29" s="167"/>
      <c r="AC29" s="167" t="str">
        <f t="shared" si="8"/>
        <v>M</v>
      </c>
      <c r="AD29" s="168" t="str">
        <f t="shared" si="9"/>
        <v>mer.</v>
      </c>
      <c r="AE29" s="167">
        <v>26</v>
      </c>
      <c r="AF29" s="160"/>
      <c r="AG29" s="168"/>
      <c r="AH29" s="167"/>
      <c r="AI29" s="167" t="str">
        <f t="shared" si="10"/>
        <v>S</v>
      </c>
      <c r="AJ29" s="167" t="str">
        <f t="shared" si="11"/>
        <v>sam.</v>
      </c>
      <c r="AK29" s="167">
        <v>26</v>
      </c>
      <c r="AL29" s="160"/>
      <c r="AM29" s="168"/>
      <c r="AN29" s="167"/>
      <c r="AO29" s="167" t="str">
        <f t="shared" si="12"/>
        <v>S</v>
      </c>
      <c r="AP29" s="167" t="str">
        <f t="shared" si="13"/>
        <v>sam.</v>
      </c>
      <c r="AQ29" s="167">
        <v>26</v>
      </c>
      <c r="AR29" s="160"/>
      <c r="AS29" s="168"/>
      <c r="AT29" s="167">
        <v>17</v>
      </c>
      <c r="AU29" s="167" t="str">
        <f t="shared" si="14"/>
        <v>M</v>
      </c>
      <c r="AV29" s="167" t="str">
        <f t="shared" si="15"/>
        <v>mar.</v>
      </c>
      <c r="AW29" s="167">
        <v>26</v>
      </c>
      <c r="AX29" s="160"/>
      <c r="AY29" s="168"/>
      <c r="AZ29" s="167"/>
      <c r="BA29" s="167" t="str">
        <f t="shared" si="16"/>
        <v>J</v>
      </c>
      <c r="BB29" s="168" t="str">
        <f t="shared" si="17"/>
        <v>jeu.</v>
      </c>
      <c r="BC29" s="167">
        <v>26</v>
      </c>
      <c r="BD29" s="160"/>
      <c r="BE29" s="168"/>
      <c r="BF29" s="167"/>
      <c r="BG29" s="167" t="str">
        <f t="shared" si="18"/>
        <v>D</v>
      </c>
      <c r="BH29" s="167" t="str">
        <f t="shared" si="19"/>
        <v>dim.</v>
      </c>
      <c r="BI29" s="168">
        <v>26</v>
      </c>
      <c r="BJ29" s="160"/>
      <c r="BK29" s="168"/>
      <c r="BL29" s="167">
        <v>30</v>
      </c>
      <c r="BM29" s="167" t="str">
        <f t="shared" si="20"/>
        <v>M</v>
      </c>
      <c r="BN29" s="168" t="str">
        <f t="shared" si="21"/>
        <v>mar.</v>
      </c>
      <c r="BO29" s="167">
        <v>26</v>
      </c>
      <c r="BP29" s="160"/>
      <c r="BQ29" s="168"/>
      <c r="BR29" s="167"/>
      <c r="BS29" s="167" t="str">
        <f t="shared" si="22"/>
        <v>V</v>
      </c>
      <c r="BT29" s="167" t="str">
        <f t="shared" si="23"/>
        <v>ven.</v>
      </c>
      <c r="BU29" s="168">
        <v>26</v>
      </c>
      <c r="BV29" s="160"/>
    </row>
    <row r="30" spans="1:74" s="33" customFormat="1" x14ac:dyDescent="0.3">
      <c r="A30" s="167"/>
      <c r="B30" s="167"/>
      <c r="C30" s="168"/>
      <c r="D30" s="167"/>
      <c r="E30" s="167" t="str">
        <f t="shared" si="0"/>
        <v>L</v>
      </c>
      <c r="F30" s="167" t="str">
        <f t="shared" si="1"/>
        <v>lun.</v>
      </c>
      <c r="G30" s="169">
        <v>27</v>
      </c>
      <c r="H30" s="160"/>
      <c r="I30" s="168"/>
      <c r="J30" s="169"/>
      <c r="K30" s="170" t="str">
        <f t="shared" si="2"/>
        <v>M</v>
      </c>
      <c r="L30" s="171" t="str">
        <f t="shared" si="3"/>
        <v>mer.</v>
      </c>
      <c r="M30" s="168">
        <v>27</v>
      </c>
      <c r="N30" s="160"/>
      <c r="O30" s="168"/>
      <c r="P30" s="169"/>
      <c r="Q30" s="170" t="str">
        <f t="shared" si="4"/>
        <v>S</v>
      </c>
      <c r="R30" s="172" t="str">
        <f t="shared" si="5"/>
        <v>sam.</v>
      </c>
      <c r="S30" s="169">
        <v>27</v>
      </c>
      <c r="T30" s="160"/>
      <c r="U30" s="168"/>
      <c r="V30" s="167"/>
      <c r="W30" s="167" t="str">
        <f t="shared" si="6"/>
        <v>L</v>
      </c>
      <c r="X30" s="167" t="str">
        <f t="shared" si="7"/>
        <v>lun.</v>
      </c>
      <c r="Y30" s="168">
        <v>27</v>
      </c>
      <c r="Z30" s="160"/>
      <c r="AA30" s="168"/>
      <c r="AB30" s="167"/>
      <c r="AC30" s="167" t="str">
        <f t="shared" si="8"/>
        <v>J</v>
      </c>
      <c r="AD30" s="168" t="str">
        <f t="shared" si="9"/>
        <v>jeu.</v>
      </c>
      <c r="AE30" s="167">
        <v>27</v>
      </c>
      <c r="AF30" s="160"/>
      <c r="AG30" s="168"/>
      <c r="AH30" s="167"/>
      <c r="AI30" s="167" t="str">
        <f t="shared" si="10"/>
        <v>D</v>
      </c>
      <c r="AJ30" s="167" t="str">
        <f t="shared" si="11"/>
        <v>dim.</v>
      </c>
      <c r="AK30" s="168">
        <v>27</v>
      </c>
      <c r="AL30" s="160"/>
      <c r="AM30" s="168"/>
      <c r="AN30" s="167"/>
      <c r="AO30" s="167" t="str">
        <f t="shared" si="12"/>
        <v>D</v>
      </c>
      <c r="AP30" s="167" t="str">
        <f t="shared" si="13"/>
        <v>dim.</v>
      </c>
      <c r="AQ30" s="168">
        <v>27</v>
      </c>
      <c r="AR30" s="160"/>
      <c r="AS30" s="168"/>
      <c r="AT30" s="167"/>
      <c r="AU30" s="167" t="str">
        <f t="shared" si="14"/>
        <v>M</v>
      </c>
      <c r="AV30" s="167" t="str">
        <f t="shared" si="15"/>
        <v>mer.</v>
      </c>
      <c r="AW30" s="167">
        <v>27</v>
      </c>
      <c r="AX30" s="160"/>
      <c r="AY30" s="168"/>
      <c r="AZ30" s="167"/>
      <c r="BA30" s="167" t="str">
        <f t="shared" si="16"/>
        <v>V</v>
      </c>
      <c r="BB30" s="168" t="str">
        <f t="shared" si="17"/>
        <v>ven.</v>
      </c>
      <c r="BC30" s="167">
        <v>27</v>
      </c>
      <c r="BD30" s="160"/>
      <c r="BE30" s="168"/>
      <c r="BF30" s="167"/>
      <c r="BG30" s="167" t="str">
        <f t="shared" si="18"/>
        <v>L</v>
      </c>
      <c r="BH30" s="167" t="str">
        <f t="shared" si="19"/>
        <v>lun.</v>
      </c>
      <c r="BI30" s="168">
        <v>27</v>
      </c>
      <c r="BJ30" s="160"/>
      <c r="BK30" s="168"/>
      <c r="BL30" s="167"/>
      <c r="BM30" s="167" t="str">
        <f t="shared" si="20"/>
        <v>M</v>
      </c>
      <c r="BN30" s="168" t="str">
        <f t="shared" si="21"/>
        <v>mer.</v>
      </c>
      <c r="BO30" s="167">
        <v>27</v>
      </c>
      <c r="BP30" s="160"/>
      <c r="BQ30" s="168"/>
      <c r="BR30" s="167"/>
      <c r="BS30" s="167" t="str">
        <f t="shared" si="22"/>
        <v>S</v>
      </c>
      <c r="BT30" s="167" t="str">
        <f t="shared" si="23"/>
        <v>sam.</v>
      </c>
      <c r="BU30" s="168">
        <v>27</v>
      </c>
      <c r="BV30" s="160"/>
    </row>
    <row r="31" spans="1:74" s="33" customFormat="1" x14ac:dyDescent="0.3">
      <c r="A31" s="167"/>
      <c r="B31" s="167"/>
      <c r="C31" s="168"/>
      <c r="D31" s="167">
        <v>40</v>
      </c>
      <c r="E31" s="167" t="str">
        <f t="shared" si="0"/>
        <v>M</v>
      </c>
      <c r="F31" s="167" t="str">
        <f t="shared" si="1"/>
        <v>mar.</v>
      </c>
      <c r="G31" s="168">
        <v>28</v>
      </c>
      <c r="H31" s="160"/>
      <c r="I31" s="168"/>
      <c r="J31" s="169"/>
      <c r="K31" s="170" t="str">
        <f t="shared" si="2"/>
        <v>J</v>
      </c>
      <c r="L31" s="171" t="str">
        <f t="shared" si="3"/>
        <v>jeu.</v>
      </c>
      <c r="M31" s="167">
        <v>28</v>
      </c>
      <c r="N31" s="160"/>
      <c r="O31" s="168"/>
      <c r="P31" s="169"/>
      <c r="Q31" s="170" t="str">
        <f t="shared" si="4"/>
        <v>D</v>
      </c>
      <c r="R31" s="172" t="str">
        <f t="shared" si="5"/>
        <v>dim.</v>
      </c>
      <c r="S31" s="168">
        <v>28</v>
      </c>
      <c r="T31" s="160"/>
      <c r="U31" s="168"/>
      <c r="V31" s="167">
        <v>53</v>
      </c>
      <c r="W31" s="167" t="str">
        <f t="shared" si="6"/>
        <v>M</v>
      </c>
      <c r="X31" s="167" t="str">
        <f t="shared" si="7"/>
        <v>mar.</v>
      </c>
      <c r="Y31" s="167">
        <v>28</v>
      </c>
      <c r="Z31" s="160"/>
      <c r="AA31" s="168"/>
      <c r="AB31" s="167"/>
      <c r="AC31" s="167" t="str">
        <f t="shared" si="8"/>
        <v>V</v>
      </c>
      <c r="AD31" s="168" t="str">
        <f t="shared" si="9"/>
        <v>ven.</v>
      </c>
      <c r="AE31" s="167">
        <v>28</v>
      </c>
      <c r="AF31" s="160"/>
      <c r="AG31" s="168"/>
      <c r="AH31" s="167"/>
      <c r="AI31" s="167" t="str">
        <f t="shared" si="10"/>
        <v>L</v>
      </c>
      <c r="AJ31" s="167" t="str">
        <f t="shared" si="11"/>
        <v>lun.</v>
      </c>
      <c r="AK31" s="168">
        <v>28</v>
      </c>
      <c r="AL31" s="160"/>
      <c r="AM31" s="168"/>
      <c r="AN31" s="167"/>
      <c r="AO31" s="167" t="str">
        <f t="shared" si="12"/>
        <v>L</v>
      </c>
      <c r="AP31" s="167" t="str">
        <f t="shared" si="13"/>
        <v>lun.</v>
      </c>
      <c r="AQ31" s="168">
        <v>28</v>
      </c>
      <c r="AR31" s="160"/>
      <c r="AS31" s="168"/>
      <c r="AT31" s="167"/>
      <c r="AU31" s="167" t="str">
        <f t="shared" si="14"/>
        <v>J</v>
      </c>
      <c r="AV31" s="167" t="str">
        <f t="shared" si="15"/>
        <v>jeu.</v>
      </c>
      <c r="AW31" s="167">
        <v>28</v>
      </c>
      <c r="AX31" s="160"/>
      <c r="AY31" s="168"/>
      <c r="AZ31" s="167"/>
      <c r="BA31" s="167" t="str">
        <f t="shared" si="16"/>
        <v>S</v>
      </c>
      <c r="BB31" s="168" t="str">
        <f t="shared" si="17"/>
        <v>sam.</v>
      </c>
      <c r="BC31" s="167">
        <v>28</v>
      </c>
      <c r="BD31" s="160"/>
      <c r="BE31" s="168"/>
      <c r="BF31" s="167">
        <v>26</v>
      </c>
      <c r="BG31" s="167" t="str">
        <f t="shared" si="18"/>
        <v>M</v>
      </c>
      <c r="BH31" s="167" t="str">
        <f t="shared" si="19"/>
        <v>mar.</v>
      </c>
      <c r="BI31" s="167">
        <v>28</v>
      </c>
      <c r="BJ31" s="160"/>
      <c r="BK31" s="168"/>
      <c r="BL31" s="167"/>
      <c r="BM31" s="167" t="str">
        <f t="shared" si="20"/>
        <v>J</v>
      </c>
      <c r="BN31" s="168" t="str">
        <f t="shared" si="21"/>
        <v>jeu.</v>
      </c>
      <c r="BO31" s="167">
        <v>28</v>
      </c>
      <c r="BP31" s="160"/>
      <c r="BQ31" s="168"/>
      <c r="BR31" s="167"/>
      <c r="BS31" s="167" t="str">
        <f t="shared" si="22"/>
        <v>D</v>
      </c>
      <c r="BT31" s="167" t="str">
        <f t="shared" si="23"/>
        <v>dim.</v>
      </c>
      <c r="BU31" s="167">
        <v>28</v>
      </c>
      <c r="BV31" s="160"/>
    </row>
    <row r="32" spans="1:74" s="33" customFormat="1" x14ac:dyDescent="0.3">
      <c r="A32" s="167"/>
      <c r="B32" s="167"/>
      <c r="C32" s="168"/>
      <c r="D32" s="167"/>
      <c r="E32" s="167" t="str">
        <f t="shared" si="0"/>
        <v>M</v>
      </c>
      <c r="F32" s="167" t="str">
        <f t="shared" si="1"/>
        <v>mer.</v>
      </c>
      <c r="G32" s="168">
        <v>29</v>
      </c>
      <c r="H32" s="160"/>
      <c r="I32" s="168"/>
      <c r="J32" s="169"/>
      <c r="K32" s="170" t="str">
        <f t="shared" si="2"/>
        <v>V</v>
      </c>
      <c r="L32" s="171" t="str">
        <f t="shared" si="3"/>
        <v>ven.</v>
      </c>
      <c r="M32" s="167">
        <v>29</v>
      </c>
      <c r="N32" s="160"/>
      <c r="O32" s="168"/>
      <c r="P32" s="169"/>
      <c r="Q32" s="170" t="str">
        <f t="shared" si="4"/>
        <v>L</v>
      </c>
      <c r="R32" s="172" t="str">
        <f t="shared" si="5"/>
        <v>lun.</v>
      </c>
      <c r="S32" s="168">
        <v>29</v>
      </c>
      <c r="T32" s="160"/>
      <c r="U32" s="168"/>
      <c r="V32" s="167"/>
      <c r="W32" s="167" t="str">
        <f t="shared" si="6"/>
        <v>M</v>
      </c>
      <c r="X32" s="167" t="str">
        <f t="shared" si="7"/>
        <v>mer.</v>
      </c>
      <c r="Y32" s="167">
        <v>29</v>
      </c>
      <c r="Z32" s="160"/>
      <c r="AA32" s="168"/>
      <c r="AB32" s="167"/>
      <c r="AC32" s="167" t="str">
        <f t="shared" si="8"/>
        <v>S</v>
      </c>
      <c r="AD32" s="168" t="str">
        <f t="shared" si="9"/>
        <v>sam.</v>
      </c>
      <c r="AE32" s="167">
        <v>29</v>
      </c>
      <c r="AF32" s="160"/>
      <c r="AI32" s="167"/>
      <c r="AM32" s="168"/>
      <c r="AN32" s="167">
        <v>13</v>
      </c>
      <c r="AO32" s="167" t="str">
        <f t="shared" si="12"/>
        <v>M</v>
      </c>
      <c r="AP32" s="167" t="str">
        <f t="shared" si="13"/>
        <v>mar.</v>
      </c>
      <c r="AQ32" s="167">
        <v>29</v>
      </c>
      <c r="AR32" s="160"/>
      <c r="AS32" s="168"/>
      <c r="AT32" s="167"/>
      <c r="AU32" s="167" t="str">
        <f t="shared" si="14"/>
        <v>V</v>
      </c>
      <c r="AV32" s="167" t="str">
        <f t="shared" si="15"/>
        <v>ven.</v>
      </c>
      <c r="AW32" s="167">
        <v>29</v>
      </c>
      <c r="AX32" s="160"/>
      <c r="AY32" s="168"/>
      <c r="AZ32" s="167"/>
      <c r="BA32" s="167" t="str">
        <f t="shared" si="16"/>
        <v>D</v>
      </c>
      <c r="BB32" s="168" t="str">
        <f t="shared" si="17"/>
        <v>dim.</v>
      </c>
      <c r="BC32" s="168">
        <v>29</v>
      </c>
      <c r="BD32" s="160"/>
      <c r="BE32" s="168"/>
      <c r="BF32" s="167"/>
      <c r="BG32" s="167" t="str">
        <f t="shared" si="18"/>
        <v>M</v>
      </c>
      <c r="BH32" s="167" t="str">
        <f t="shared" si="19"/>
        <v>mer.</v>
      </c>
      <c r="BI32" s="167">
        <v>29</v>
      </c>
      <c r="BJ32" s="160"/>
      <c r="BK32" s="168"/>
      <c r="BL32" s="167"/>
      <c r="BM32" s="167" t="str">
        <f t="shared" si="20"/>
        <v>V</v>
      </c>
      <c r="BN32" s="168" t="str">
        <f t="shared" si="21"/>
        <v>ven.</v>
      </c>
      <c r="BO32" s="168">
        <v>29</v>
      </c>
      <c r="BP32" s="160"/>
      <c r="BQ32" s="168"/>
      <c r="BR32" s="167"/>
      <c r="BS32" s="167" t="str">
        <f t="shared" si="22"/>
        <v>L</v>
      </c>
      <c r="BT32" s="167" t="str">
        <f t="shared" si="23"/>
        <v>lun.</v>
      </c>
      <c r="BU32" s="167">
        <v>29</v>
      </c>
      <c r="BV32" s="160"/>
    </row>
    <row r="33" spans="1:74" s="33" customFormat="1" x14ac:dyDescent="0.3">
      <c r="A33" s="167"/>
      <c r="B33" s="167"/>
      <c r="C33" s="168"/>
      <c r="D33" s="167"/>
      <c r="E33" s="167" t="str">
        <f t="shared" si="0"/>
        <v>J</v>
      </c>
      <c r="F33" s="167" t="str">
        <f t="shared" si="1"/>
        <v>jeu.</v>
      </c>
      <c r="G33" s="167">
        <v>30</v>
      </c>
      <c r="H33" s="160"/>
      <c r="I33" s="168"/>
      <c r="J33" s="169"/>
      <c r="K33" s="170" t="str">
        <f t="shared" si="2"/>
        <v>S</v>
      </c>
      <c r="L33" s="171" t="str">
        <f t="shared" si="3"/>
        <v>sam.</v>
      </c>
      <c r="M33" s="167">
        <v>30</v>
      </c>
      <c r="N33" s="160"/>
      <c r="O33" s="168"/>
      <c r="P33" s="169">
        <v>49</v>
      </c>
      <c r="Q33" s="170" t="str">
        <f t="shared" si="4"/>
        <v>M</v>
      </c>
      <c r="R33" s="172" t="str">
        <f t="shared" si="5"/>
        <v>mar.</v>
      </c>
      <c r="S33" s="167">
        <v>30</v>
      </c>
      <c r="T33" s="160"/>
      <c r="U33" s="168"/>
      <c r="V33" s="167"/>
      <c r="W33" s="167" t="str">
        <f t="shared" si="6"/>
        <v>J</v>
      </c>
      <c r="X33" s="167" t="str">
        <f t="shared" si="7"/>
        <v>jeu.</v>
      </c>
      <c r="Y33" s="167">
        <v>30</v>
      </c>
      <c r="Z33" s="160"/>
      <c r="AA33" s="168"/>
      <c r="AB33" s="167"/>
      <c r="AC33" s="167" t="str">
        <f t="shared" si="8"/>
        <v>D</v>
      </c>
      <c r="AD33" s="168" t="str">
        <f t="shared" si="9"/>
        <v>dim.</v>
      </c>
      <c r="AE33" s="168">
        <v>30</v>
      </c>
      <c r="AF33" s="160"/>
      <c r="AI33" s="167"/>
      <c r="AM33" s="168"/>
      <c r="AN33" s="167"/>
      <c r="AO33" s="167" t="str">
        <f t="shared" si="12"/>
        <v>M</v>
      </c>
      <c r="AP33" s="167" t="str">
        <f t="shared" si="13"/>
        <v>mer.</v>
      </c>
      <c r="AQ33" s="167">
        <v>30</v>
      </c>
      <c r="AR33" s="160"/>
      <c r="AS33" s="168"/>
      <c r="AT33" s="167"/>
      <c r="AU33" s="167" t="str">
        <f t="shared" si="14"/>
        <v>S</v>
      </c>
      <c r="AV33" s="167" t="str">
        <f t="shared" si="15"/>
        <v>sam.</v>
      </c>
      <c r="AW33" s="167">
        <v>30</v>
      </c>
      <c r="AX33" s="160"/>
      <c r="AY33" s="168"/>
      <c r="AZ33" s="167"/>
      <c r="BA33" s="167" t="str">
        <f t="shared" si="16"/>
        <v>L</v>
      </c>
      <c r="BB33" s="168" t="str">
        <f t="shared" si="17"/>
        <v>lun.</v>
      </c>
      <c r="BC33" s="168">
        <v>30</v>
      </c>
      <c r="BD33" s="160"/>
      <c r="BE33" s="168"/>
      <c r="BF33" s="167"/>
      <c r="BG33" s="167" t="str">
        <f t="shared" si="18"/>
        <v>J</v>
      </c>
      <c r="BH33" s="167" t="str">
        <f t="shared" si="19"/>
        <v>jeu.</v>
      </c>
      <c r="BI33" s="167">
        <v>30</v>
      </c>
      <c r="BJ33" s="160"/>
      <c r="BK33" s="168"/>
      <c r="BL33" s="167"/>
      <c r="BM33" s="167" t="str">
        <f t="shared" si="20"/>
        <v>S</v>
      </c>
      <c r="BN33" s="168" t="str">
        <f t="shared" si="21"/>
        <v>sam.</v>
      </c>
      <c r="BO33" s="168">
        <v>30</v>
      </c>
      <c r="BP33" s="160"/>
      <c r="BQ33" s="168"/>
      <c r="BR33" s="167">
        <v>35</v>
      </c>
      <c r="BS33" s="167" t="str">
        <f t="shared" si="22"/>
        <v>M</v>
      </c>
      <c r="BT33" s="167" t="str">
        <f t="shared" si="23"/>
        <v>mar.</v>
      </c>
      <c r="BU33" s="167">
        <v>30</v>
      </c>
      <c r="BV33" s="160"/>
    </row>
    <row r="34" spans="1:74" s="33" customFormat="1" x14ac:dyDescent="0.3">
      <c r="E34" s="167"/>
      <c r="F34" s="35"/>
      <c r="I34" s="168"/>
      <c r="J34" s="169"/>
      <c r="K34" s="170" t="str">
        <f t="shared" si="2"/>
        <v>D</v>
      </c>
      <c r="L34" s="171" t="str">
        <f t="shared" si="3"/>
        <v>dim.</v>
      </c>
      <c r="M34" s="167">
        <v>31</v>
      </c>
      <c r="N34" s="160"/>
      <c r="Q34" s="170"/>
      <c r="U34" s="168"/>
      <c r="V34" s="167"/>
      <c r="W34" s="167" t="str">
        <f t="shared" si="6"/>
        <v>V</v>
      </c>
      <c r="X34" s="167" t="str">
        <f t="shared" si="7"/>
        <v>ven.</v>
      </c>
      <c r="Y34" s="167">
        <v>31</v>
      </c>
      <c r="Z34" s="160"/>
      <c r="AA34" s="168"/>
      <c r="AB34" s="167"/>
      <c r="AC34" s="167" t="str">
        <f t="shared" si="8"/>
        <v>L</v>
      </c>
      <c r="AD34" s="168" t="str">
        <f t="shared" si="9"/>
        <v>lun.</v>
      </c>
      <c r="AE34" s="168">
        <v>31</v>
      </c>
      <c r="AF34" s="160"/>
      <c r="AI34" s="167"/>
      <c r="AM34" s="168"/>
      <c r="AN34" s="167"/>
      <c r="AO34" s="167" t="str">
        <f t="shared" si="12"/>
        <v>J</v>
      </c>
      <c r="AP34" s="167" t="str">
        <f t="shared" si="13"/>
        <v>jeu.</v>
      </c>
      <c r="AQ34" s="167">
        <v>31</v>
      </c>
      <c r="AR34" s="160"/>
      <c r="AU34" s="167"/>
      <c r="AY34" s="168"/>
      <c r="AZ34" s="167">
        <v>22</v>
      </c>
      <c r="BA34" s="167" t="str">
        <f t="shared" si="16"/>
        <v>M</v>
      </c>
      <c r="BB34" s="168" t="str">
        <f t="shared" si="17"/>
        <v>mar.</v>
      </c>
      <c r="BC34" s="167">
        <v>31</v>
      </c>
      <c r="BD34" s="160"/>
      <c r="BG34" s="167"/>
      <c r="BK34" s="168"/>
      <c r="BL34" s="167"/>
      <c r="BM34" s="167" t="str">
        <f t="shared" si="20"/>
        <v>D</v>
      </c>
      <c r="BN34" s="168" t="str">
        <f t="shared" si="21"/>
        <v>dim.</v>
      </c>
      <c r="BO34" s="167">
        <v>31</v>
      </c>
      <c r="BP34" s="160"/>
      <c r="BS34" s="167"/>
    </row>
    <row r="35" spans="1:74" s="33" customFormat="1" x14ac:dyDescent="0.3">
      <c r="F35" s="35"/>
    </row>
    <row r="36" spans="1:74" s="33" customFormat="1" x14ac:dyDescent="0.3">
      <c r="F36" s="35"/>
    </row>
    <row r="37" spans="1:74" x14ac:dyDescent="0.3">
      <c r="H37">
        <f>IF(E15="D",1,0)</f>
        <v>1</v>
      </c>
    </row>
    <row r="38" spans="1:74" x14ac:dyDescent="0.3">
      <c r="S38" s="274" t="s">
        <v>9</v>
      </c>
      <c r="T38" s="274"/>
      <c r="Z38" s="28" t="s">
        <v>10</v>
      </c>
      <c r="AF38" s="20"/>
      <c r="AL38" s="21" t="s">
        <v>11</v>
      </c>
    </row>
    <row r="39" spans="1:74" x14ac:dyDescent="0.3">
      <c r="S39" s="275" t="s">
        <v>12</v>
      </c>
      <c r="T39" s="275"/>
      <c r="Z39" s="29" t="s">
        <v>13</v>
      </c>
      <c r="AF39" s="30"/>
      <c r="AL39" s="31" t="s">
        <v>14</v>
      </c>
    </row>
    <row r="40" spans="1:74" ht="15" customHeight="1" x14ac:dyDescent="0.3">
      <c r="N40" s="4"/>
      <c r="O40" s="5"/>
      <c r="P40" s="8"/>
      <c r="Q40" s="8"/>
      <c r="R40" s="8"/>
      <c r="S40" s="14"/>
      <c r="T40" s="14"/>
      <c r="U40" s="8"/>
      <c r="V40" s="8"/>
      <c r="W40" s="8"/>
      <c r="X40" s="8"/>
      <c r="Y40" s="8"/>
      <c r="Z40" s="25" t="s">
        <v>15</v>
      </c>
      <c r="AA40" s="6"/>
      <c r="AB40" s="8"/>
      <c r="AC40" s="8"/>
      <c r="AD40" s="8"/>
      <c r="AE40" s="8"/>
      <c r="AF40" s="26"/>
      <c r="AG40" s="6"/>
      <c r="AH40" s="6"/>
      <c r="AI40" s="6"/>
      <c r="AJ40" s="6"/>
      <c r="AK40" s="6"/>
      <c r="AL40" s="37" t="s">
        <v>16</v>
      </c>
    </row>
    <row r="41" spans="1:74" ht="15" customHeight="1" x14ac:dyDescent="0.3">
      <c r="N41" s="7"/>
      <c r="O41" s="5"/>
      <c r="P41" s="8"/>
      <c r="Q41" s="8"/>
      <c r="R41" s="8"/>
      <c r="S41" s="4"/>
      <c r="T41" s="4"/>
      <c r="U41" s="9"/>
      <c r="V41" s="9"/>
      <c r="W41" s="9"/>
      <c r="X41" s="9"/>
      <c r="Y41" s="9"/>
      <c r="Z41" s="27" t="s">
        <v>17</v>
      </c>
      <c r="AA41" s="6"/>
      <c r="AB41" s="8"/>
      <c r="AC41" s="8"/>
      <c r="AD41" s="8"/>
      <c r="AE41" s="8"/>
      <c r="AG41" s="6"/>
      <c r="AH41" s="6"/>
      <c r="AI41" s="6"/>
      <c r="AJ41" s="6"/>
      <c r="AK41" s="6"/>
    </row>
    <row r="42" spans="1:74" ht="15" customHeight="1" x14ac:dyDescent="0.3">
      <c r="N42" s="4"/>
      <c r="O42" s="5"/>
      <c r="P42" s="8"/>
      <c r="Q42" s="8"/>
      <c r="R42" s="8"/>
      <c r="U42" s="10"/>
      <c r="V42" s="10"/>
      <c r="W42" s="10"/>
      <c r="X42" s="10"/>
      <c r="Y42" s="10"/>
      <c r="AA42" s="6"/>
      <c r="AB42" s="10"/>
      <c r="AC42" s="10"/>
      <c r="AD42" s="10"/>
      <c r="AE42" s="8"/>
      <c r="AF42" s="24"/>
      <c r="AG42" s="6"/>
      <c r="AH42" s="6"/>
      <c r="AI42" s="6"/>
      <c r="AJ42" s="6"/>
      <c r="AK42" s="6"/>
    </row>
    <row r="43" spans="1:74" ht="15" customHeight="1" x14ac:dyDescent="0.3">
      <c r="N43" s="7"/>
      <c r="O43" s="5"/>
      <c r="P43" s="8"/>
      <c r="Q43" s="8"/>
      <c r="R43" s="8"/>
      <c r="U43" s="10"/>
      <c r="V43" s="10"/>
      <c r="W43" s="10"/>
      <c r="X43" s="10"/>
      <c r="Y43" s="10"/>
      <c r="AA43" s="6"/>
      <c r="AB43" s="10"/>
      <c r="AC43" s="10"/>
      <c r="AD43" s="10"/>
      <c r="AE43" s="8"/>
      <c r="AF43" s="1"/>
      <c r="AG43" s="6"/>
      <c r="AH43" s="6"/>
      <c r="AI43" s="6"/>
      <c r="AJ43" s="6"/>
      <c r="AK43" s="6"/>
      <c r="AL43" s="6"/>
    </row>
    <row r="44" spans="1:74" ht="1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2"/>
      <c r="O44" s="22"/>
      <c r="P44" s="23"/>
      <c r="Q44" s="23"/>
      <c r="R44" s="23"/>
      <c r="S44" s="6"/>
      <c r="T44" s="6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G44" s="6"/>
      <c r="AH44" s="6"/>
      <c r="AI44" s="6"/>
      <c r="AJ44" s="6"/>
      <c r="AK44" s="6"/>
      <c r="AL44" s="6"/>
    </row>
    <row r="45" spans="1:74" ht="15" customHeight="1" x14ac:dyDescent="0.3">
      <c r="A45" s="11"/>
      <c r="B45" s="11"/>
      <c r="C45" s="11"/>
      <c r="D45" s="11"/>
      <c r="E45" s="11"/>
      <c r="F45" s="11"/>
      <c r="G45" s="11"/>
      <c r="N45" s="4"/>
      <c r="O45" s="4"/>
      <c r="P45" s="8"/>
      <c r="Q45" s="8"/>
      <c r="R45" s="8"/>
      <c r="S45" s="8"/>
      <c r="T45" s="13"/>
      <c r="U45" s="6"/>
      <c r="V45" s="6"/>
      <c r="W45" s="6"/>
      <c r="X45" s="6"/>
      <c r="Y45" s="6"/>
      <c r="Z45" s="6"/>
      <c r="AA45" s="12"/>
      <c r="AB45" s="12"/>
      <c r="AC45" s="12"/>
      <c r="AD45" s="12"/>
      <c r="AE45" s="12"/>
      <c r="AF45" s="6"/>
      <c r="AG45" s="6"/>
      <c r="AH45" s="6"/>
      <c r="AI45" s="6"/>
      <c r="AJ45" s="6"/>
      <c r="AK45" s="6"/>
      <c r="AL45" s="6"/>
    </row>
    <row r="46" spans="1:74" ht="15" customHeight="1" x14ac:dyDescent="0.3">
      <c r="A46" s="11"/>
      <c r="B46" s="11"/>
      <c r="C46" s="11"/>
      <c r="D46" s="11"/>
      <c r="E46" s="11"/>
      <c r="F46" s="11"/>
      <c r="G46" s="11"/>
      <c r="S46" s="14"/>
      <c r="T46" s="14"/>
      <c r="AA46" s="11"/>
      <c r="AB46" s="11"/>
      <c r="AC46" s="11"/>
      <c r="AD46" s="11"/>
      <c r="AE46" s="11"/>
    </row>
    <row r="47" spans="1:74" x14ac:dyDescent="0.3">
      <c r="A47" s="11"/>
      <c r="B47" s="11"/>
      <c r="C47" s="11"/>
      <c r="D47" s="11"/>
      <c r="E47" s="11"/>
      <c r="F47" s="11"/>
      <c r="G47" s="11"/>
      <c r="S47" s="14"/>
      <c r="T47" s="14"/>
      <c r="AA47" s="11"/>
      <c r="AB47" s="11"/>
      <c r="AC47" s="11"/>
      <c r="AD47" s="11"/>
      <c r="AE47" s="11"/>
    </row>
    <row r="48" spans="1:74" ht="15.6" x14ac:dyDescent="0.3">
      <c r="A48" s="11"/>
      <c r="B48" s="11"/>
      <c r="C48" s="11"/>
      <c r="D48" s="11"/>
      <c r="E48" s="11"/>
      <c r="F48" s="11"/>
      <c r="G48" s="11"/>
      <c r="H48" s="15"/>
      <c r="S48" s="14"/>
      <c r="T48" s="14"/>
      <c r="AA48" s="11"/>
      <c r="AB48" s="11"/>
      <c r="AC48" s="11"/>
      <c r="AD48" s="11"/>
      <c r="AE48" s="11"/>
    </row>
    <row r="49" spans="1:31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</row>
    <row r="181" spans="10:11" x14ac:dyDescent="0.3">
      <c r="J181" s="18"/>
      <c r="K181" s="18"/>
    </row>
    <row r="329" spans="4:5" x14ac:dyDescent="0.3">
      <c r="D329" s="19"/>
      <c r="E329" s="19"/>
    </row>
  </sheetData>
  <mergeCells count="24">
    <mergeCell ref="BE2:BJ2"/>
    <mergeCell ref="BK2:BP2"/>
    <mergeCell ref="A1:G1"/>
    <mergeCell ref="A2:H2"/>
    <mergeCell ref="I2:N2"/>
    <mergeCell ref="O2:T2"/>
    <mergeCell ref="U2:Z2"/>
    <mergeCell ref="AA2:AF2"/>
    <mergeCell ref="S38:T38"/>
    <mergeCell ref="S39:T39"/>
    <mergeCell ref="BQ2:BV2"/>
    <mergeCell ref="Y3:Z3"/>
    <mergeCell ref="AE3:AF3"/>
    <mergeCell ref="AK3:AL3"/>
    <mergeCell ref="AQ3:AR3"/>
    <mergeCell ref="AW3:AX3"/>
    <mergeCell ref="BC3:BD3"/>
    <mergeCell ref="BI3:BJ3"/>
    <mergeCell ref="BO3:BP3"/>
    <mergeCell ref="BU3:BV3"/>
    <mergeCell ref="AG2:AL2"/>
    <mergeCell ref="AM2:AR2"/>
    <mergeCell ref="AS2:AX2"/>
    <mergeCell ref="AY2:BD2"/>
  </mergeCells>
  <conditionalFormatting sqref="H4:H34">
    <cfRule type="expression" dxfId="46" priority="11">
      <formula>E4="D"</formula>
    </cfRule>
  </conditionalFormatting>
  <conditionalFormatting sqref="N4:N34">
    <cfRule type="expression" dxfId="45" priority="12">
      <formula>K4="D"</formula>
    </cfRule>
  </conditionalFormatting>
  <conditionalFormatting sqref="T4:T33">
    <cfRule type="expression" dxfId="44" priority="10">
      <formula>Q4="D"</formula>
    </cfRule>
  </conditionalFormatting>
  <conditionalFormatting sqref="Z4:Z33">
    <cfRule type="expression" dxfId="43" priority="9">
      <formula>W4="D"</formula>
    </cfRule>
  </conditionalFormatting>
  <conditionalFormatting sqref="AF4:AF34">
    <cfRule type="expression" dxfId="42" priority="8">
      <formula>AC4="D"</formula>
    </cfRule>
  </conditionalFormatting>
  <conditionalFormatting sqref="AL4:AL31">
    <cfRule type="expression" dxfId="41" priority="7">
      <formula>AI4="D"</formula>
    </cfRule>
  </conditionalFormatting>
  <conditionalFormatting sqref="AR4:AR34">
    <cfRule type="expression" dxfId="40" priority="6">
      <formula>AO4="D"</formula>
    </cfRule>
  </conditionalFormatting>
  <conditionalFormatting sqref="AX4:AX33">
    <cfRule type="expression" dxfId="39" priority="5">
      <formula>AU4="D"</formula>
    </cfRule>
  </conditionalFormatting>
  <conditionalFormatting sqref="BD4:BD34">
    <cfRule type="expression" dxfId="38" priority="4">
      <formula>BA4="D"</formula>
    </cfRule>
  </conditionalFormatting>
  <conditionalFormatting sqref="BJ4:BJ33">
    <cfRule type="expression" dxfId="37" priority="3">
      <formula>BG4="D"</formula>
    </cfRule>
  </conditionalFormatting>
  <conditionalFormatting sqref="BP4:BP34">
    <cfRule type="expression" dxfId="36" priority="2">
      <formula>BM4="D"</formula>
    </cfRule>
  </conditionalFormatting>
  <conditionalFormatting sqref="BV4:BV33">
    <cfRule type="expression" dxfId="35" priority="1">
      <formula>BS4="D"</formula>
    </cfRule>
  </conditionalFormatting>
  <pageMargins left="0.7" right="0.7" top="0.75" bottom="0.75" header="0.3" footer="0.3"/>
  <pageSetup paperSize="9" scale="2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329"/>
  <sheetViews>
    <sheetView topLeftCell="A5" workbookViewId="0">
      <selection activeCell="F23" sqref="F23"/>
    </sheetView>
  </sheetViews>
  <sheetFormatPr baseColWidth="10" defaultColWidth="5" defaultRowHeight="14.4" x14ac:dyDescent="0.3"/>
  <cols>
    <col min="1" max="3" width="1.77734375" customWidth="1"/>
    <col min="4" max="4" width="5" customWidth="1"/>
    <col min="5" max="5" width="9.21875"/>
    <col min="6" max="6" width="32.21875" customWidth="1"/>
    <col min="7" max="9" width="1.77734375" customWidth="1"/>
    <col min="10" max="11" width="9.21875"/>
    <col min="12" max="12" width="32.21875" customWidth="1"/>
    <col min="13" max="15" width="1.77734375" customWidth="1"/>
    <col min="16" max="17" width="9.21875"/>
    <col min="18" max="18" width="32.21875" customWidth="1"/>
    <col min="19" max="21" width="1.77734375" customWidth="1"/>
    <col min="22" max="23" width="9.21875"/>
    <col min="24" max="24" width="32.21875" customWidth="1"/>
    <col min="25" max="27" width="1.77734375" customWidth="1"/>
    <col min="28" max="29" width="9.21875"/>
    <col min="30" max="30" width="32.21875" customWidth="1"/>
    <col min="31" max="33" width="1.77734375" customWidth="1"/>
    <col min="34" max="35" width="9.21875"/>
    <col min="36" max="36" width="32.21875" customWidth="1"/>
    <col min="37" max="39" width="1.77734375" customWidth="1"/>
    <col min="40" max="41" width="9.21875"/>
    <col min="42" max="42" width="32.21875" customWidth="1"/>
    <col min="43" max="45" width="1.77734375" customWidth="1"/>
    <col min="46" max="47" width="9.21875" style="32"/>
    <col min="48" max="48" width="32.21875" style="32" customWidth="1"/>
    <col min="49" max="50" width="5" style="32" customWidth="1"/>
    <col min="51" max="51" width="30.77734375" style="32" customWidth="1"/>
    <col min="52" max="58" width="5" style="32"/>
  </cols>
  <sheetData>
    <row r="1" spans="1:58" s="2" customFormat="1" ht="21" hidden="1" customHeight="1" x14ac:dyDescent="0.3">
      <c r="A1" s="321" t="s">
        <v>0</v>
      </c>
      <c r="B1" s="322"/>
      <c r="C1" s="322"/>
      <c r="D1" s="322"/>
      <c r="E1" s="322"/>
      <c r="F1" s="178">
        <v>2022</v>
      </c>
      <c r="G1" s="323"/>
      <c r="H1" s="323"/>
      <c r="I1" s="323"/>
      <c r="J1" s="323"/>
      <c r="K1" s="323"/>
      <c r="L1" s="324"/>
      <c r="M1" s="323"/>
      <c r="N1" s="323"/>
      <c r="O1" s="323"/>
      <c r="P1" s="323"/>
      <c r="Q1" s="323"/>
      <c r="R1" s="324"/>
      <c r="S1" s="325"/>
      <c r="T1" s="325"/>
      <c r="U1" s="325"/>
      <c r="V1" s="325"/>
      <c r="W1" s="325"/>
      <c r="X1" s="325"/>
      <c r="Y1" s="326"/>
      <c r="Z1" s="325"/>
      <c r="AA1" s="325"/>
      <c r="AB1" s="325"/>
      <c r="AC1" s="325"/>
      <c r="AD1" s="325"/>
      <c r="AE1" s="150"/>
      <c r="AF1" s="150"/>
      <c r="AG1" s="150"/>
      <c r="AH1" s="150"/>
      <c r="AI1" s="150"/>
      <c r="AJ1" s="151"/>
      <c r="AK1" s="327"/>
      <c r="AL1" s="328"/>
      <c r="AM1" s="328"/>
      <c r="AN1" s="328"/>
      <c r="AO1" s="328"/>
      <c r="AP1" s="329"/>
      <c r="AQ1" s="150"/>
      <c r="AR1" s="150"/>
      <c r="AS1" s="150"/>
      <c r="AT1" s="305"/>
      <c r="AU1" s="306"/>
      <c r="AV1" s="307"/>
      <c r="AW1" s="308"/>
      <c r="AX1" s="309"/>
      <c r="AY1" s="310"/>
      <c r="AZ1" s="157"/>
      <c r="BA1" s="157"/>
      <c r="BB1" s="157"/>
      <c r="BC1" s="157"/>
      <c r="BD1" s="157"/>
      <c r="BE1" s="157"/>
      <c r="BF1" s="157"/>
    </row>
    <row r="2" spans="1:58" s="3" customFormat="1" x14ac:dyDescent="0.3">
      <c r="A2" s="311" t="s">
        <v>18</v>
      </c>
      <c r="B2" s="312"/>
      <c r="C2" s="312"/>
      <c r="D2" s="312"/>
      <c r="E2" s="312"/>
      <c r="F2" s="313"/>
      <c r="G2" s="152"/>
      <c r="H2" s="314" t="s">
        <v>19</v>
      </c>
      <c r="I2" s="314"/>
      <c r="J2" s="314"/>
      <c r="K2" s="314"/>
      <c r="L2" s="315"/>
      <c r="M2" s="49"/>
      <c r="N2" s="316" t="s">
        <v>20</v>
      </c>
      <c r="O2" s="316"/>
      <c r="P2" s="316"/>
      <c r="Q2" s="316"/>
      <c r="R2" s="317"/>
      <c r="S2" s="318" t="s">
        <v>21</v>
      </c>
      <c r="T2" s="314"/>
      <c r="U2" s="314"/>
      <c r="V2" s="314"/>
      <c r="W2" s="314"/>
      <c r="X2" s="315"/>
      <c r="Y2" s="152"/>
      <c r="Z2" s="152"/>
      <c r="AA2" s="314" t="s">
        <v>22</v>
      </c>
      <c r="AB2" s="314"/>
      <c r="AC2" s="314"/>
      <c r="AD2" s="315"/>
      <c r="AE2" s="158"/>
      <c r="AF2" s="159"/>
      <c r="AG2" s="159"/>
      <c r="AH2" s="277" t="s">
        <v>23</v>
      </c>
      <c r="AI2" s="277"/>
      <c r="AJ2" s="319"/>
      <c r="AK2" s="320" t="s">
        <v>24</v>
      </c>
      <c r="AL2" s="277"/>
      <c r="AM2" s="277"/>
      <c r="AN2" s="277"/>
      <c r="AO2" s="277"/>
      <c r="AP2" s="278"/>
      <c r="AQ2" s="159"/>
      <c r="AR2" s="159"/>
      <c r="AS2" s="159"/>
      <c r="AT2" s="277" t="s">
        <v>25</v>
      </c>
      <c r="AU2" s="277"/>
      <c r="AV2" s="277"/>
      <c r="AW2" s="298" t="s">
        <v>26</v>
      </c>
      <c r="AX2" s="298"/>
      <c r="AY2" s="298"/>
      <c r="AZ2" s="32"/>
      <c r="BA2" s="32"/>
      <c r="BB2" s="32"/>
      <c r="BC2" s="32"/>
      <c r="BD2" s="32"/>
      <c r="BE2" s="32"/>
      <c r="BF2" s="32"/>
    </row>
    <row r="3" spans="1:58" s="33" customFormat="1" x14ac:dyDescent="0.3">
      <c r="A3" s="179" t="s">
        <v>27</v>
      </c>
      <c r="B3" s="179" t="s">
        <v>28</v>
      </c>
      <c r="C3" s="163" t="s">
        <v>1</v>
      </c>
      <c r="D3" s="180"/>
      <c r="E3" s="299"/>
      <c r="F3" s="300"/>
      <c r="G3" s="179" t="s">
        <v>27</v>
      </c>
      <c r="H3" s="179" t="s">
        <v>28</v>
      </c>
      <c r="I3" s="163" t="s">
        <v>1</v>
      </c>
      <c r="J3" s="180"/>
      <c r="K3" s="299"/>
      <c r="L3" s="301"/>
      <c r="M3" s="51" t="s">
        <v>27</v>
      </c>
      <c r="N3" s="48" t="s">
        <v>28</v>
      </c>
      <c r="O3" s="179" t="s">
        <v>1</v>
      </c>
      <c r="P3" s="180"/>
      <c r="Q3" s="299"/>
      <c r="R3" s="300"/>
      <c r="S3" s="179" t="s">
        <v>27</v>
      </c>
      <c r="T3" s="179" t="s">
        <v>28</v>
      </c>
      <c r="U3" s="163" t="s">
        <v>1</v>
      </c>
      <c r="V3" s="180"/>
      <c r="W3" s="299"/>
      <c r="X3" s="300"/>
      <c r="Y3" s="184" t="s">
        <v>27</v>
      </c>
      <c r="Z3" s="184" t="s">
        <v>28</v>
      </c>
      <c r="AA3" s="163" t="s">
        <v>1</v>
      </c>
      <c r="AB3" s="281"/>
      <c r="AC3" s="283"/>
      <c r="AD3" s="282"/>
      <c r="AE3" s="179" t="s">
        <v>27</v>
      </c>
      <c r="AF3" s="179" t="s">
        <v>28</v>
      </c>
      <c r="AG3" s="163" t="s">
        <v>1</v>
      </c>
      <c r="AH3" s="181"/>
      <c r="AI3" s="183"/>
      <c r="AJ3" s="182"/>
      <c r="AK3" s="184" t="s">
        <v>27</v>
      </c>
      <c r="AL3" s="184" t="s">
        <v>28</v>
      </c>
      <c r="AM3" s="163" t="s">
        <v>1</v>
      </c>
      <c r="AN3" s="160"/>
      <c r="AO3" s="281"/>
      <c r="AP3" s="282"/>
      <c r="AQ3" s="185" t="s">
        <v>27</v>
      </c>
      <c r="AR3" s="186" t="s">
        <v>28</v>
      </c>
      <c r="AS3" s="166" t="s">
        <v>1</v>
      </c>
      <c r="AT3" s="281"/>
      <c r="AU3" s="283"/>
      <c r="AV3" s="282"/>
      <c r="AW3" s="302"/>
      <c r="AX3" s="303"/>
      <c r="AY3" s="304"/>
    </row>
    <row r="4" spans="1:58" s="33" customFormat="1" x14ac:dyDescent="0.3">
      <c r="A4" s="54"/>
      <c r="B4" s="62"/>
      <c r="C4" s="58"/>
      <c r="D4" s="187" t="s">
        <v>29</v>
      </c>
      <c r="E4" s="188">
        <v>1</v>
      </c>
      <c r="F4" s="189" t="s">
        <v>30</v>
      </c>
      <c r="G4" s="66"/>
      <c r="H4" s="66"/>
      <c r="I4" s="67"/>
      <c r="J4" s="171" t="s">
        <v>31</v>
      </c>
      <c r="K4" s="167">
        <v>1</v>
      </c>
      <c r="L4" s="161"/>
      <c r="M4" s="54"/>
      <c r="N4" s="62"/>
      <c r="O4" s="90"/>
      <c r="P4" s="171" t="s">
        <v>32</v>
      </c>
      <c r="Q4" s="167">
        <v>1</v>
      </c>
      <c r="R4" s="161"/>
      <c r="S4" s="51"/>
      <c r="T4" s="47"/>
      <c r="U4" s="67"/>
      <c r="V4" s="190" t="s">
        <v>29</v>
      </c>
      <c r="W4" s="191">
        <v>1</v>
      </c>
      <c r="X4" s="189" t="s">
        <v>30</v>
      </c>
      <c r="Y4" s="66"/>
      <c r="Z4" s="62"/>
      <c r="AA4" s="90"/>
      <c r="AB4" s="190" t="s">
        <v>33</v>
      </c>
      <c r="AC4" s="191">
        <v>1</v>
      </c>
      <c r="AD4" s="189" t="s">
        <v>30</v>
      </c>
      <c r="AE4" s="66"/>
      <c r="AF4" s="66"/>
      <c r="AG4" s="67"/>
      <c r="AH4" s="192" t="s">
        <v>34</v>
      </c>
      <c r="AI4" s="193">
        <v>1</v>
      </c>
      <c r="AJ4" s="161"/>
      <c r="AK4" s="66"/>
      <c r="AL4" s="66"/>
      <c r="AM4" s="67"/>
      <c r="AN4" s="171" t="s">
        <v>29</v>
      </c>
      <c r="AO4" s="168">
        <v>1</v>
      </c>
      <c r="AP4" s="161"/>
      <c r="AQ4" s="289"/>
      <c r="AR4" s="295"/>
      <c r="AS4" s="292"/>
      <c r="AT4" s="171" t="s">
        <v>31</v>
      </c>
      <c r="AU4" s="167">
        <v>1</v>
      </c>
      <c r="AV4" s="160"/>
      <c r="AW4" s="194" t="s">
        <v>35</v>
      </c>
      <c r="AX4" s="102">
        <v>1</v>
      </c>
      <c r="AY4" s="79" t="s">
        <v>36</v>
      </c>
    </row>
    <row r="5" spans="1:58" s="33" customFormat="1" ht="28.8" x14ac:dyDescent="0.3">
      <c r="A5" s="55"/>
      <c r="B5" s="63"/>
      <c r="C5" s="59"/>
      <c r="D5" s="171" t="s">
        <v>33</v>
      </c>
      <c r="E5" s="168">
        <v>2</v>
      </c>
      <c r="F5" s="161"/>
      <c r="G5" s="56"/>
      <c r="H5" s="56"/>
      <c r="I5" s="60"/>
      <c r="J5" s="195" t="s">
        <v>32</v>
      </c>
      <c r="K5" s="167">
        <v>2</v>
      </c>
      <c r="L5" s="161"/>
      <c r="M5" s="55"/>
      <c r="N5" s="63"/>
      <c r="O5" s="91"/>
      <c r="P5" s="196" t="s">
        <v>34</v>
      </c>
      <c r="Q5" s="197">
        <v>2</v>
      </c>
      <c r="R5" s="161"/>
      <c r="S5" s="53"/>
      <c r="T5" s="38"/>
      <c r="U5" s="60"/>
      <c r="V5" s="192" t="s">
        <v>33</v>
      </c>
      <c r="W5" s="193">
        <v>2</v>
      </c>
      <c r="X5" s="198"/>
      <c r="Y5" s="56"/>
      <c r="Z5" s="63"/>
      <c r="AA5" s="91"/>
      <c r="AB5" s="199" t="s">
        <v>31</v>
      </c>
      <c r="AC5" s="200">
        <v>2</v>
      </c>
      <c r="AD5" s="201" t="s">
        <v>37</v>
      </c>
      <c r="AE5" s="56"/>
      <c r="AF5" s="56"/>
      <c r="AG5" s="60"/>
      <c r="AH5" s="202" t="s">
        <v>35</v>
      </c>
      <c r="AI5" s="203">
        <v>2</v>
      </c>
      <c r="AJ5" s="204"/>
      <c r="AK5" s="56"/>
      <c r="AL5" s="56"/>
      <c r="AM5" s="60"/>
      <c r="AN5" s="192" t="s">
        <v>33</v>
      </c>
      <c r="AO5" s="193">
        <v>2</v>
      </c>
      <c r="AP5" s="161"/>
      <c r="AQ5" s="290"/>
      <c r="AR5" s="296"/>
      <c r="AS5" s="293"/>
      <c r="AT5" s="171" t="s">
        <v>32</v>
      </c>
      <c r="AU5" s="167">
        <v>2</v>
      </c>
      <c r="AV5" s="160"/>
      <c r="AW5" s="167" t="s">
        <v>29</v>
      </c>
      <c r="AX5" s="153">
        <v>2</v>
      </c>
      <c r="AY5" s="39"/>
    </row>
    <row r="6" spans="1:58" s="33" customFormat="1" x14ac:dyDescent="0.3">
      <c r="A6" s="55"/>
      <c r="B6" s="63"/>
      <c r="C6" s="59"/>
      <c r="D6" s="171" t="str">
        <f t="shared" ref="D6:D20" si="0">UPPER(LEFT(TEXT(DATE($F$1+1,1,E6), "jjj"),1))</f>
        <v>M</v>
      </c>
      <c r="E6" s="168">
        <v>3</v>
      </c>
      <c r="F6" s="161"/>
      <c r="G6" s="75"/>
      <c r="H6" s="56"/>
      <c r="I6" s="60"/>
      <c r="J6" s="192" t="s">
        <v>34</v>
      </c>
      <c r="K6" s="167">
        <v>3</v>
      </c>
      <c r="L6" s="161"/>
      <c r="M6" s="55"/>
      <c r="N6" s="63"/>
      <c r="O6" s="91"/>
      <c r="P6" s="202" t="s">
        <v>35</v>
      </c>
      <c r="Q6" s="203">
        <v>3</v>
      </c>
      <c r="R6" s="161"/>
      <c r="S6" s="53"/>
      <c r="T6" s="38"/>
      <c r="U6" s="60"/>
      <c r="V6" s="171" t="s">
        <v>33</v>
      </c>
      <c r="W6" s="168">
        <v>3</v>
      </c>
      <c r="X6" s="206"/>
      <c r="Y6" s="56"/>
      <c r="Z6" s="63"/>
      <c r="AA6" s="91"/>
      <c r="AB6" s="171" t="s">
        <v>32</v>
      </c>
      <c r="AC6" s="167">
        <v>3</v>
      </c>
      <c r="AD6" s="161"/>
      <c r="AE6" s="56"/>
      <c r="AF6" s="56"/>
      <c r="AG6" s="60"/>
      <c r="AH6" s="171" t="s">
        <v>29</v>
      </c>
      <c r="AI6" s="167">
        <v>3</v>
      </c>
      <c r="AJ6" s="204"/>
      <c r="AK6" s="56"/>
      <c r="AL6" s="56"/>
      <c r="AM6" s="60"/>
      <c r="AN6" s="171" t="s">
        <v>33</v>
      </c>
      <c r="AO6" s="167">
        <v>3</v>
      </c>
      <c r="AP6" s="161"/>
      <c r="AQ6" s="290"/>
      <c r="AR6" s="296"/>
      <c r="AS6" s="293"/>
      <c r="AT6" s="171" t="s">
        <v>34</v>
      </c>
      <c r="AU6" s="167">
        <v>3</v>
      </c>
      <c r="AV6" s="160"/>
      <c r="AW6" s="193" t="s">
        <v>33</v>
      </c>
      <c r="AX6" s="207">
        <v>3</v>
      </c>
      <c r="AY6" s="39"/>
    </row>
    <row r="7" spans="1:58" s="33" customFormat="1" x14ac:dyDescent="0.3">
      <c r="A7" s="55"/>
      <c r="B7" s="63"/>
      <c r="C7" s="59"/>
      <c r="D7" s="171" t="s">
        <v>31</v>
      </c>
      <c r="E7" s="167">
        <v>4</v>
      </c>
      <c r="F7" s="161"/>
      <c r="G7" s="75"/>
      <c r="H7" s="56"/>
      <c r="I7" s="60"/>
      <c r="J7" s="208" t="s">
        <v>35</v>
      </c>
      <c r="K7" s="209">
        <v>4</v>
      </c>
      <c r="L7" s="210" t="s">
        <v>38</v>
      </c>
      <c r="M7" s="56"/>
      <c r="N7" s="63"/>
      <c r="O7" s="91"/>
      <c r="P7" s="171" t="s">
        <v>29</v>
      </c>
      <c r="Q7" s="167">
        <v>4</v>
      </c>
      <c r="R7" s="161"/>
      <c r="S7" s="53"/>
      <c r="T7" s="38"/>
      <c r="U7" s="60"/>
      <c r="V7" s="211" t="s">
        <v>31</v>
      </c>
      <c r="W7" s="212">
        <v>4</v>
      </c>
      <c r="X7" s="206"/>
      <c r="Y7" s="56"/>
      <c r="Z7" s="63"/>
      <c r="AA7" s="92"/>
      <c r="AB7" s="171" t="s">
        <v>34</v>
      </c>
      <c r="AC7" s="167">
        <v>4</v>
      </c>
      <c r="AD7" s="161"/>
      <c r="AE7" s="56"/>
      <c r="AF7" s="56"/>
      <c r="AG7" s="60"/>
      <c r="AH7" s="192" t="s">
        <v>33</v>
      </c>
      <c r="AI7" s="193">
        <v>4</v>
      </c>
      <c r="AJ7" s="204"/>
      <c r="AK7" s="56"/>
      <c r="AL7" s="56"/>
      <c r="AM7" s="75"/>
      <c r="AN7" s="171" t="s">
        <v>31</v>
      </c>
      <c r="AO7" s="167">
        <v>4</v>
      </c>
      <c r="AP7" s="161"/>
      <c r="AQ7" s="290"/>
      <c r="AR7" s="296"/>
      <c r="AS7" s="293"/>
      <c r="AT7" s="202" t="s">
        <v>35</v>
      </c>
      <c r="AU7" s="203">
        <v>4</v>
      </c>
      <c r="AV7" s="160"/>
      <c r="AW7" s="167" t="s">
        <v>33</v>
      </c>
      <c r="AX7" s="169">
        <v>4</v>
      </c>
      <c r="AY7" s="39"/>
    </row>
    <row r="8" spans="1:58" s="33" customFormat="1" x14ac:dyDescent="0.3">
      <c r="A8" s="55"/>
      <c r="B8" s="63"/>
      <c r="C8" s="59"/>
      <c r="D8" s="196" t="s">
        <v>32</v>
      </c>
      <c r="E8" s="213">
        <v>5</v>
      </c>
      <c r="F8" s="161"/>
      <c r="G8" s="75"/>
      <c r="H8" s="56"/>
      <c r="I8" s="60"/>
      <c r="J8" s="195" t="s">
        <v>29</v>
      </c>
      <c r="K8" s="214">
        <v>5</v>
      </c>
      <c r="L8" s="161"/>
      <c r="M8" s="56"/>
      <c r="N8" s="63"/>
      <c r="O8" s="91"/>
      <c r="P8" s="215" t="s">
        <v>33</v>
      </c>
      <c r="Q8" s="216">
        <v>5</v>
      </c>
      <c r="R8" s="217" t="s">
        <v>39</v>
      </c>
      <c r="S8" s="53"/>
      <c r="T8" s="38"/>
      <c r="U8" s="60"/>
      <c r="V8" s="171" t="s">
        <v>32</v>
      </c>
      <c r="W8" s="177">
        <v>5</v>
      </c>
      <c r="X8" s="206"/>
      <c r="Y8" s="56"/>
      <c r="Z8" s="63"/>
      <c r="AA8" s="91"/>
      <c r="AB8" s="202" t="s">
        <v>35</v>
      </c>
      <c r="AC8" s="218">
        <v>5</v>
      </c>
      <c r="AD8" s="161"/>
      <c r="AE8" s="56"/>
      <c r="AF8" s="56"/>
      <c r="AG8" s="60"/>
      <c r="AH8" s="171" t="s">
        <v>33</v>
      </c>
      <c r="AI8" s="177">
        <v>5</v>
      </c>
      <c r="AJ8" s="204"/>
      <c r="AK8" s="56"/>
      <c r="AL8" s="56"/>
      <c r="AM8" s="60"/>
      <c r="AN8" s="171" t="s">
        <v>32</v>
      </c>
      <c r="AO8" s="175">
        <v>5</v>
      </c>
      <c r="AP8" s="161"/>
      <c r="AQ8" s="290"/>
      <c r="AR8" s="296"/>
      <c r="AS8" s="293"/>
      <c r="AT8" s="171" t="s">
        <v>29</v>
      </c>
      <c r="AU8" s="177">
        <v>5</v>
      </c>
      <c r="AV8" s="160"/>
      <c r="AW8" s="167" t="s">
        <v>31</v>
      </c>
      <c r="AX8" s="176">
        <v>5</v>
      </c>
      <c r="AY8" s="39"/>
    </row>
    <row r="9" spans="1:58" s="33" customFormat="1" ht="28.8" x14ac:dyDescent="0.3">
      <c r="A9" s="55"/>
      <c r="B9" s="63"/>
      <c r="C9" s="59"/>
      <c r="D9" s="171" t="s">
        <v>34</v>
      </c>
      <c r="E9" s="167">
        <v>6</v>
      </c>
      <c r="F9" s="161"/>
      <c r="G9" s="75"/>
      <c r="H9" s="56"/>
      <c r="I9" s="60"/>
      <c r="J9" s="219" t="s">
        <v>33</v>
      </c>
      <c r="K9" s="220">
        <v>6</v>
      </c>
      <c r="L9" s="221" t="s">
        <v>40</v>
      </c>
      <c r="M9" s="56"/>
      <c r="N9" s="63"/>
      <c r="O9" s="93"/>
      <c r="P9" s="171" t="s">
        <v>33</v>
      </c>
      <c r="Q9" s="168">
        <v>6</v>
      </c>
      <c r="R9" s="161"/>
      <c r="S9" s="53"/>
      <c r="T9" s="38"/>
      <c r="U9" s="60"/>
      <c r="V9" s="171" t="s">
        <v>34</v>
      </c>
      <c r="W9" s="167">
        <v>6</v>
      </c>
      <c r="X9" s="206"/>
      <c r="Y9" s="56"/>
      <c r="Z9" s="56"/>
      <c r="AA9" s="91"/>
      <c r="AB9" s="171" t="s">
        <v>29</v>
      </c>
      <c r="AC9" s="167">
        <v>6</v>
      </c>
      <c r="AD9" s="161"/>
      <c r="AE9" s="56"/>
      <c r="AF9" s="56"/>
      <c r="AG9" s="60"/>
      <c r="AH9" s="171" t="s">
        <v>31</v>
      </c>
      <c r="AI9" s="168">
        <v>6</v>
      </c>
      <c r="AJ9" s="204"/>
      <c r="AK9" s="55"/>
      <c r="AL9" s="63"/>
      <c r="AM9" s="96"/>
      <c r="AN9" s="171" t="s">
        <v>34</v>
      </c>
      <c r="AO9" s="167">
        <v>6</v>
      </c>
      <c r="AP9" s="161"/>
      <c r="AQ9" s="290"/>
      <c r="AR9" s="296"/>
      <c r="AS9" s="293"/>
      <c r="AT9" s="192" t="s">
        <v>33</v>
      </c>
      <c r="AU9" s="193">
        <v>6</v>
      </c>
      <c r="AV9" s="160"/>
      <c r="AW9" s="167" t="s">
        <v>32</v>
      </c>
      <c r="AX9" s="173">
        <v>6</v>
      </c>
      <c r="AY9" s="39"/>
    </row>
    <row r="10" spans="1:58" s="33" customFormat="1" ht="28.8" x14ac:dyDescent="0.3">
      <c r="A10" s="55"/>
      <c r="B10" s="63"/>
      <c r="C10" s="59"/>
      <c r="D10" s="202" t="s">
        <v>35</v>
      </c>
      <c r="E10" s="203">
        <v>7</v>
      </c>
      <c r="F10" s="161"/>
      <c r="G10" s="75"/>
      <c r="H10" s="56"/>
      <c r="I10" s="60"/>
      <c r="J10" s="192" t="str">
        <f t="shared" ref="J10:J24" si="1">UPPER(LEFT(TEXT(DATE($F$1+1,2,K10), "jjj"),1))</f>
        <v>M</v>
      </c>
      <c r="K10" s="222">
        <v>7</v>
      </c>
      <c r="L10" s="161"/>
      <c r="M10" s="56"/>
      <c r="N10" s="63"/>
      <c r="O10" s="60"/>
      <c r="P10" s="219" t="s">
        <v>31</v>
      </c>
      <c r="Q10" s="223">
        <v>7</v>
      </c>
      <c r="R10" s="221" t="s">
        <v>41</v>
      </c>
      <c r="S10" s="94"/>
      <c r="T10" s="38"/>
      <c r="U10" s="60"/>
      <c r="V10" s="208" t="s">
        <v>35</v>
      </c>
      <c r="W10" s="224">
        <v>7</v>
      </c>
      <c r="X10" s="217" t="s">
        <v>42</v>
      </c>
      <c r="Y10" s="56"/>
      <c r="Z10" s="56"/>
      <c r="AA10" s="91"/>
      <c r="AB10" s="192" t="s">
        <v>33</v>
      </c>
      <c r="AC10" s="193">
        <v>7</v>
      </c>
      <c r="AD10" s="161"/>
      <c r="AE10" s="56"/>
      <c r="AF10" s="56"/>
      <c r="AG10" s="60"/>
      <c r="AH10" s="171" t="s">
        <v>32</v>
      </c>
      <c r="AI10" s="167">
        <v>7</v>
      </c>
      <c r="AJ10" s="204"/>
      <c r="AK10" s="55"/>
      <c r="AL10" s="63"/>
      <c r="AM10" s="96"/>
      <c r="AN10" s="202" t="s">
        <v>35</v>
      </c>
      <c r="AO10" s="203">
        <v>7</v>
      </c>
      <c r="AP10" s="161"/>
      <c r="AQ10" s="290"/>
      <c r="AR10" s="296"/>
      <c r="AS10" s="293"/>
      <c r="AT10" s="171" t="s">
        <v>33</v>
      </c>
      <c r="AU10" s="167">
        <v>7</v>
      </c>
      <c r="AV10" s="160"/>
      <c r="AW10" s="167" t="s">
        <v>34</v>
      </c>
      <c r="AX10" s="169">
        <v>7</v>
      </c>
      <c r="AY10" s="39"/>
    </row>
    <row r="11" spans="1:58" s="33" customFormat="1" ht="14.25" customHeight="1" x14ac:dyDescent="0.3">
      <c r="A11" s="56"/>
      <c r="B11" s="56"/>
      <c r="C11" s="60"/>
      <c r="D11" s="192" t="s">
        <v>29</v>
      </c>
      <c r="E11" s="193">
        <v>8</v>
      </c>
      <c r="F11" s="161"/>
      <c r="G11" s="75"/>
      <c r="H11" s="56"/>
      <c r="I11" s="60"/>
      <c r="J11" s="192" t="s">
        <v>31</v>
      </c>
      <c r="K11" s="167">
        <v>8</v>
      </c>
      <c r="L11" s="161"/>
      <c r="M11" s="56"/>
      <c r="N11" s="63"/>
      <c r="O11" s="60"/>
      <c r="P11" s="171" t="s">
        <v>32</v>
      </c>
      <c r="Q11" s="167">
        <v>8</v>
      </c>
      <c r="R11" s="206" t="s">
        <v>43</v>
      </c>
      <c r="S11" s="94"/>
      <c r="T11" s="38"/>
      <c r="U11" s="60"/>
      <c r="V11" s="192" t="s">
        <v>29</v>
      </c>
      <c r="W11" s="193">
        <v>8</v>
      </c>
      <c r="X11" s="198"/>
      <c r="Y11" s="56"/>
      <c r="Z11" s="56"/>
      <c r="AA11" s="91"/>
      <c r="AB11" s="225" t="s">
        <v>33</v>
      </c>
      <c r="AC11" s="226">
        <v>8</v>
      </c>
      <c r="AD11" s="227" t="s">
        <v>30</v>
      </c>
      <c r="AE11" s="56"/>
      <c r="AF11" s="56"/>
      <c r="AG11" s="60"/>
      <c r="AH11" s="171" t="s">
        <v>34</v>
      </c>
      <c r="AI11" s="167">
        <v>8</v>
      </c>
      <c r="AJ11" s="204"/>
      <c r="AK11" s="55"/>
      <c r="AL11" s="63"/>
      <c r="AM11" s="59"/>
      <c r="AN11" s="171" t="s">
        <v>29</v>
      </c>
      <c r="AO11" s="168">
        <v>8</v>
      </c>
      <c r="AP11" s="161"/>
      <c r="AQ11" s="290"/>
      <c r="AR11" s="296"/>
      <c r="AS11" s="293"/>
      <c r="AT11" s="171" t="s">
        <v>31</v>
      </c>
      <c r="AU11" s="167">
        <v>8</v>
      </c>
      <c r="AV11" s="160"/>
      <c r="AW11" s="203" t="s">
        <v>35</v>
      </c>
      <c r="AX11" s="228">
        <v>8</v>
      </c>
      <c r="AY11" s="99"/>
    </row>
    <row r="12" spans="1:58" s="33" customFormat="1" ht="28.8" x14ac:dyDescent="0.3">
      <c r="A12" s="56"/>
      <c r="B12" s="56"/>
      <c r="C12" s="60"/>
      <c r="D12" s="171" t="s">
        <v>33</v>
      </c>
      <c r="E12" s="168">
        <v>9</v>
      </c>
      <c r="F12" s="161"/>
      <c r="G12" s="75"/>
      <c r="H12" s="86"/>
      <c r="I12" s="60"/>
      <c r="J12" s="192" t="s">
        <v>32</v>
      </c>
      <c r="K12" s="167">
        <v>9</v>
      </c>
      <c r="L12" s="161"/>
      <c r="M12" s="56"/>
      <c r="N12" s="63"/>
      <c r="O12" s="60"/>
      <c r="P12" s="192" t="s">
        <v>34</v>
      </c>
      <c r="Q12" s="193">
        <v>9</v>
      </c>
      <c r="R12" s="198"/>
      <c r="S12" s="94"/>
      <c r="T12" s="38"/>
      <c r="U12" s="60"/>
      <c r="V12" s="219" t="s">
        <v>33</v>
      </c>
      <c r="W12" s="223">
        <v>9</v>
      </c>
      <c r="X12" s="221" t="s">
        <v>44</v>
      </c>
      <c r="Y12" s="56"/>
      <c r="Z12" s="56"/>
      <c r="AA12" s="91"/>
      <c r="AB12" s="190" t="s">
        <v>31</v>
      </c>
      <c r="AC12" s="191">
        <v>9</v>
      </c>
      <c r="AD12" s="227" t="s">
        <v>30</v>
      </c>
      <c r="AE12" s="56"/>
      <c r="AF12" s="56"/>
      <c r="AG12" s="60"/>
      <c r="AH12" s="202" t="s">
        <v>35</v>
      </c>
      <c r="AI12" s="203">
        <v>9</v>
      </c>
      <c r="AJ12" s="204"/>
      <c r="AK12" s="55"/>
      <c r="AL12" s="63"/>
      <c r="AM12" s="59"/>
      <c r="AN12" s="192" t="s">
        <v>33</v>
      </c>
      <c r="AO12" s="193">
        <v>9</v>
      </c>
      <c r="AP12" s="161"/>
      <c r="AQ12" s="290"/>
      <c r="AR12" s="296"/>
      <c r="AS12" s="293"/>
      <c r="AT12" s="171" t="s">
        <v>32</v>
      </c>
      <c r="AU12" s="167">
        <v>9</v>
      </c>
      <c r="AV12" s="160"/>
      <c r="AW12" s="167" t="s">
        <v>29</v>
      </c>
      <c r="AX12" s="169">
        <v>9</v>
      </c>
      <c r="AY12" s="39"/>
    </row>
    <row r="13" spans="1:58" s="33" customFormat="1" x14ac:dyDescent="0.3">
      <c r="A13" s="56"/>
      <c r="B13" s="56"/>
      <c r="C13" s="60"/>
      <c r="D13" s="171" t="str">
        <f t="shared" si="0"/>
        <v>M</v>
      </c>
      <c r="E13" s="168">
        <v>10</v>
      </c>
      <c r="F13" s="161"/>
      <c r="G13" s="83"/>
      <c r="H13" s="229"/>
      <c r="I13" s="88"/>
      <c r="J13" s="192" t="s">
        <v>34</v>
      </c>
      <c r="K13" s="167">
        <v>10</v>
      </c>
      <c r="L13" s="161"/>
      <c r="M13" s="56"/>
      <c r="N13" s="63"/>
      <c r="O13" s="60"/>
      <c r="P13" s="202" t="s">
        <v>35</v>
      </c>
      <c r="Q13" s="203">
        <v>10</v>
      </c>
      <c r="R13" s="206"/>
      <c r="S13" s="94"/>
      <c r="T13" s="38"/>
      <c r="U13" s="60"/>
      <c r="V13" s="230" t="s">
        <v>33</v>
      </c>
      <c r="W13" s="231">
        <v>10</v>
      </c>
      <c r="X13" s="232" t="s">
        <v>30</v>
      </c>
      <c r="Y13" s="56"/>
      <c r="Z13" s="56"/>
      <c r="AA13" s="60"/>
      <c r="AB13" s="171" t="s">
        <v>32</v>
      </c>
      <c r="AC13" s="167">
        <v>10</v>
      </c>
      <c r="AD13" s="161"/>
      <c r="AE13" s="56"/>
      <c r="AF13" s="56"/>
      <c r="AG13" s="60"/>
      <c r="AH13" s="171" t="s">
        <v>29</v>
      </c>
      <c r="AI13" s="167">
        <v>10</v>
      </c>
      <c r="AJ13" s="204"/>
      <c r="AK13" s="55"/>
      <c r="AL13" s="63"/>
      <c r="AM13" s="59"/>
      <c r="AN13" s="171" t="s">
        <v>33</v>
      </c>
      <c r="AO13" s="167">
        <v>10</v>
      </c>
      <c r="AP13" s="161"/>
      <c r="AQ13" s="290"/>
      <c r="AR13" s="296"/>
      <c r="AS13" s="293"/>
      <c r="AT13" s="171" t="s">
        <v>34</v>
      </c>
      <c r="AU13" s="167">
        <v>10</v>
      </c>
      <c r="AV13" s="160"/>
      <c r="AW13" s="193" t="s">
        <v>33</v>
      </c>
      <c r="AX13" s="207">
        <v>10</v>
      </c>
      <c r="AY13" s="100"/>
    </row>
    <row r="14" spans="1:58" s="33" customFormat="1" x14ac:dyDescent="0.3">
      <c r="A14" s="56"/>
      <c r="B14" s="56"/>
      <c r="C14" s="60"/>
      <c r="D14" s="233" t="s">
        <v>31</v>
      </c>
      <c r="E14" s="234">
        <v>11</v>
      </c>
      <c r="F14" s="235" t="s">
        <v>45</v>
      </c>
      <c r="G14" s="83"/>
      <c r="H14" s="236"/>
      <c r="I14" s="88"/>
      <c r="J14" s="202" t="s">
        <v>35</v>
      </c>
      <c r="K14" s="203">
        <v>11</v>
      </c>
      <c r="L14" s="161"/>
      <c r="M14" s="56"/>
      <c r="N14" s="56"/>
      <c r="O14" s="60"/>
      <c r="P14" s="171" t="s">
        <v>29</v>
      </c>
      <c r="Q14" s="167">
        <v>11</v>
      </c>
      <c r="R14" s="206"/>
      <c r="S14" s="94"/>
      <c r="T14" s="38"/>
      <c r="U14" s="60"/>
      <c r="V14" s="192" t="s">
        <v>31</v>
      </c>
      <c r="W14" s="193">
        <v>11</v>
      </c>
      <c r="X14" s="237"/>
      <c r="Y14" s="56"/>
      <c r="Z14" s="56"/>
      <c r="AA14" s="60"/>
      <c r="AB14" s="196" t="s">
        <v>34</v>
      </c>
      <c r="AC14" s="197">
        <v>11</v>
      </c>
      <c r="AD14" s="161"/>
      <c r="AE14" s="56"/>
      <c r="AF14" s="56"/>
      <c r="AG14" s="60"/>
      <c r="AH14" s="192" t="s">
        <v>33</v>
      </c>
      <c r="AI14" s="193">
        <v>11</v>
      </c>
      <c r="AJ14" s="204"/>
      <c r="AK14" s="55"/>
      <c r="AL14" s="63"/>
      <c r="AM14" s="59"/>
      <c r="AN14" s="238" t="s">
        <v>31</v>
      </c>
      <c r="AO14" s="239">
        <v>11</v>
      </c>
      <c r="AP14" s="240" t="s">
        <v>46</v>
      </c>
      <c r="AQ14" s="290"/>
      <c r="AR14" s="296"/>
      <c r="AS14" s="293"/>
      <c r="AT14" s="202" t="s">
        <v>35</v>
      </c>
      <c r="AU14" s="203">
        <v>11</v>
      </c>
      <c r="AV14" s="160"/>
      <c r="AW14" s="167" t="s">
        <v>33</v>
      </c>
      <c r="AX14" s="169">
        <v>11</v>
      </c>
      <c r="AY14" s="39"/>
    </row>
    <row r="15" spans="1:58" s="33" customFormat="1" x14ac:dyDescent="0.3">
      <c r="A15" s="56"/>
      <c r="B15" s="56"/>
      <c r="C15" s="60"/>
      <c r="D15" s="171" t="s">
        <v>32</v>
      </c>
      <c r="E15" s="167">
        <v>12</v>
      </c>
      <c r="F15" s="161"/>
      <c r="G15" s="83"/>
      <c r="H15" s="236"/>
      <c r="I15" s="88"/>
      <c r="J15" s="195" t="s">
        <v>29</v>
      </c>
      <c r="K15" s="193">
        <v>12</v>
      </c>
      <c r="L15" s="161"/>
      <c r="M15" s="56"/>
      <c r="N15" s="56"/>
      <c r="O15" s="60"/>
      <c r="P15" s="192" t="s">
        <v>33</v>
      </c>
      <c r="Q15" s="193">
        <v>12</v>
      </c>
      <c r="R15" s="198"/>
      <c r="S15" s="94"/>
      <c r="T15" s="38"/>
      <c r="U15" s="60"/>
      <c r="V15" s="171" t="s">
        <v>32</v>
      </c>
      <c r="W15" s="167">
        <v>12</v>
      </c>
      <c r="X15" s="206"/>
      <c r="Y15" s="56"/>
      <c r="Z15" s="56"/>
      <c r="AA15" s="60"/>
      <c r="AB15" s="202" t="s">
        <v>35</v>
      </c>
      <c r="AC15" s="203">
        <v>12</v>
      </c>
      <c r="AD15" s="161"/>
      <c r="AE15" s="56"/>
      <c r="AF15" s="56"/>
      <c r="AG15" s="60"/>
      <c r="AH15" s="238" t="s">
        <v>33</v>
      </c>
      <c r="AI15" s="241">
        <v>12</v>
      </c>
      <c r="AJ15" s="80" t="s">
        <v>47</v>
      </c>
      <c r="AK15" s="55"/>
      <c r="AL15" s="63"/>
      <c r="AM15" s="59"/>
      <c r="AN15" s="192" t="s">
        <v>32</v>
      </c>
      <c r="AO15" s="193">
        <v>12</v>
      </c>
      <c r="AP15" s="242"/>
      <c r="AQ15" s="290"/>
      <c r="AR15" s="296"/>
      <c r="AS15" s="293"/>
      <c r="AT15" s="171" t="s">
        <v>29</v>
      </c>
      <c r="AU15" s="168">
        <v>12</v>
      </c>
      <c r="AV15" s="160"/>
      <c r="AW15" s="167" t="s">
        <v>31</v>
      </c>
      <c r="AX15" s="173">
        <v>12</v>
      </c>
      <c r="AY15" s="39"/>
    </row>
    <row r="16" spans="1:58" s="33" customFormat="1" x14ac:dyDescent="0.3">
      <c r="A16" s="56"/>
      <c r="B16" s="56"/>
      <c r="C16" s="60"/>
      <c r="D16" s="171" t="s">
        <v>34</v>
      </c>
      <c r="E16" s="167">
        <v>13</v>
      </c>
      <c r="F16" s="161"/>
      <c r="G16" s="83"/>
      <c r="H16" s="236"/>
      <c r="I16" s="88"/>
      <c r="J16" s="215" t="s">
        <v>33</v>
      </c>
      <c r="K16" s="243">
        <v>13</v>
      </c>
      <c r="L16" s="217" t="s">
        <v>48</v>
      </c>
      <c r="M16" s="56"/>
      <c r="N16" s="56"/>
      <c r="O16" s="60"/>
      <c r="P16" s="171" t="s">
        <v>33</v>
      </c>
      <c r="Q16" s="168">
        <v>13</v>
      </c>
      <c r="R16" s="206"/>
      <c r="S16" s="52"/>
      <c r="T16" s="38"/>
      <c r="U16" s="60"/>
      <c r="V16" s="196" t="s">
        <v>34</v>
      </c>
      <c r="W16" s="197">
        <v>13</v>
      </c>
      <c r="X16" s="206"/>
      <c r="Y16" s="56"/>
      <c r="Z16" s="56"/>
      <c r="AA16" s="60"/>
      <c r="AB16" s="171" t="s">
        <v>29</v>
      </c>
      <c r="AC16" s="168">
        <v>13</v>
      </c>
      <c r="AD16" s="161"/>
      <c r="AE16" s="56"/>
      <c r="AF16" s="56"/>
      <c r="AG16" s="60"/>
      <c r="AH16" s="238" t="s">
        <v>31</v>
      </c>
      <c r="AI16" s="241">
        <v>13</v>
      </c>
      <c r="AJ16" s="80" t="s">
        <v>47</v>
      </c>
      <c r="AK16" s="55"/>
      <c r="AL16" s="63"/>
      <c r="AM16" s="59"/>
      <c r="AN16" s="192" t="s">
        <v>34</v>
      </c>
      <c r="AO16" s="193">
        <v>13</v>
      </c>
      <c r="AP16" s="242"/>
      <c r="AQ16" s="290"/>
      <c r="AR16" s="296"/>
      <c r="AS16" s="293"/>
      <c r="AT16" s="192" t="s">
        <v>33</v>
      </c>
      <c r="AU16" s="193">
        <v>13</v>
      </c>
      <c r="AV16" s="160"/>
      <c r="AW16" s="167" t="s">
        <v>32</v>
      </c>
      <c r="AX16" s="173">
        <v>13</v>
      </c>
      <c r="AY16" s="39"/>
    </row>
    <row r="17" spans="1:51" s="33" customFormat="1" x14ac:dyDescent="0.3">
      <c r="A17" s="56"/>
      <c r="B17" s="56"/>
      <c r="C17" s="60"/>
      <c r="D17" s="202" t="s">
        <v>35</v>
      </c>
      <c r="E17" s="203">
        <v>14</v>
      </c>
      <c r="F17" s="161"/>
      <c r="G17" s="83"/>
      <c r="H17" s="236"/>
      <c r="I17" s="88"/>
      <c r="J17" s="192" t="str">
        <f t="shared" si="1"/>
        <v>M</v>
      </c>
      <c r="K17" s="193">
        <v>14</v>
      </c>
      <c r="L17" s="161"/>
      <c r="M17" s="56"/>
      <c r="N17" s="56"/>
      <c r="O17" s="60"/>
      <c r="P17" s="211" t="s">
        <v>31</v>
      </c>
      <c r="Q17" s="244">
        <v>14</v>
      </c>
      <c r="R17" s="206"/>
      <c r="S17" s="52"/>
      <c r="T17" s="89"/>
      <c r="U17" s="60"/>
      <c r="V17" s="202" t="s">
        <v>35</v>
      </c>
      <c r="W17" s="203">
        <v>14</v>
      </c>
      <c r="X17" s="206"/>
      <c r="Y17" s="56"/>
      <c r="Z17" s="56"/>
      <c r="AA17" s="60"/>
      <c r="AB17" s="192" t="s">
        <v>33</v>
      </c>
      <c r="AC17" s="193">
        <v>14</v>
      </c>
      <c r="AD17" s="161"/>
      <c r="AE17" s="56"/>
      <c r="AF17" s="56"/>
      <c r="AG17" s="60"/>
      <c r="AH17" s="192" t="s">
        <v>32</v>
      </c>
      <c r="AI17" s="193">
        <v>14</v>
      </c>
      <c r="AJ17" s="204"/>
      <c r="AK17" s="55"/>
      <c r="AL17" s="63"/>
      <c r="AM17" s="59"/>
      <c r="AN17" s="190" t="s">
        <v>35</v>
      </c>
      <c r="AO17" s="191">
        <v>14</v>
      </c>
      <c r="AP17" s="189" t="s">
        <v>30</v>
      </c>
      <c r="AQ17" s="290"/>
      <c r="AR17" s="296"/>
      <c r="AS17" s="293"/>
      <c r="AT17" s="192" t="s">
        <v>33</v>
      </c>
      <c r="AU17" s="193">
        <v>14</v>
      </c>
      <c r="AV17" s="160"/>
      <c r="AW17" s="167" t="s">
        <v>34</v>
      </c>
      <c r="AX17" s="169">
        <v>14</v>
      </c>
      <c r="AY17" s="39"/>
    </row>
    <row r="18" spans="1:51" s="33" customFormat="1" ht="28.8" x14ac:dyDescent="0.3">
      <c r="A18" s="56"/>
      <c r="B18" s="56"/>
      <c r="C18" s="60"/>
      <c r="D18" s="192" t="s">
        <v>29</v>
      </c>
      <c r="E18" s="193">
        <v>15</v>
      </c>
      <c r="F18" s="161"/>
      <c r="G18" s="83"/>
      <c r="H18" s="236"/>
      <c r="I18" s="88"/>
      <c r="J18" s="219" t="s">
        <v>31</v>
      </c>
      <c r="K18" s="223">
        <v>15</v>
      </c>
      <c r="L18" s="221" t="s">
        <v>49</v>
      </c>
      <c r="M18" s="56"/>
      <c r="N18" s="56"/>
      <c r="O18" s="60"/>
      <c r="P18" s="171" t="s">
        <v>32</v>
      </c>
      <c r="Q18" s="167">
        <v>15</v>
      </c>
      <c r="R18" s="206"/>
      <c r="S18" s="52"/>
      <c r="T18" s="89"/>
      <c r="U18" s="60"/>
      <c r="V18" s="171" t="s">
        <v>29</v>
      </c>
      <c r="W18" s="167">
        <v>15</v>
      </c>
      <c r="X18" s="206"/>
      <c r="Y18" s="56"/>
      <c r="Z18" s="56"/>
      <c r="AA18" s="60"/>
      <c r="AB18" s="171" t="s">
        <v>33</v>
      </c>
      <c r="AC18" s="168">
        <v>15</v>
      </c>
      <c r="AD18" s="161"/>
      <c r="AE18" s="56"/>
      <c r="AF18" s="56"/>
      <c r="AG18" s="60"/>
      <c r="AH18" s="192" t="s">
        <v>34</v>
      </c>
      <c r="AI18" s="193">
        <v>15</v>
      </c>
      <c r="AJ18" s="204"/>
      <c r="AK18" s="55"/>
      <c r="AL18" s="63"/>
      <c r="AM18" s="59"/>
      <c r="AN18" s="171" t="s">
        <v>29</v>
      </c>
      <c r="AO18" s="168">
        <v>15</v>
      </c>
      <c r="AP18" s="161"/>
      <c r="AQ18" s="290"/>
      <c r="AR18" s="296"/>
      <c r="AS18" s="293"/>
      <c r="AT18" s="225" t="s">
        <v>31</v>
      </c>
      <c r="AU18" s="226">
        <v>15</v>
      </c>
      <c r="AV18" s="245" t="s">
        <v>30</v>
      </c>
      <c r="AW18" s="203" t="s">
        <v>35</v>
      </c>
      <c r="AX18" s="228">
        <v>15</v>
      </c>
      <c r="AY18" s="99"/>
    </row>
    <row r="19" spans="1:51" s="33" customFormat="1" x14ac:dyDescent="0.3">
      <c r="A19" s="56"/>
      <c r="B19" s="56"/>
      <c r="C19" s="60"/>
      <c r="D19" s="246" t="s">
        <v>33</v>
      </c>
      <c r="E19" s="247">
        <v>16</v>
      </c>
      <c r="F19" s="161"/>
      <c r="G19" s="83"/>
      <c r="H19" s="236"/>
      <c r="I19" s="88"/>
      <c r="J19" s="192" t="s">
        <v>32</v>
      </c>
      <c r="K19" s="193">
        <v>16</v>
      </c>
      <c r="L19" s="161"/>
      <c r="M19" s="56"/>
      <c r="N19" s="56"/>
      <c r="O19" s="60"/>
      <c r="P19" s="196" t="s">
        <v>34</v>
      </c>
      <c r="Q19" s="197">
        <v>16</v>
      </c>
      <c r="R19" s="206"/>
      <c r="S19" s="52"/>
      <c r="T19" s="89"/>
      <c r="U19" s="60"/>
      <c r="V19" s="215" t="s">
        <v>33</v>
      </c>
      <c r="W19" s="209">
        <v>16</v>
      </c>
      <c r="X19" s="248" t="s">
        <v>50</v>
      </c>
      <c r="Y19" s="56"/>
      <c r="Z19" s="56"/>
      <c r="AA19" s="60"/>
      <c r="AB19" s="171" t="s">
        <v>31</v>
      </c>
      <c r="AC19" s="168">
        <v>16</v>
      </c>
      <c r="AD19" s="161"/>
      <c r="AE19" s="56"/>
      <c r="AF19" s="56"/>
      <c r="AG19" s="60"/>
      <c r="AH19" s="202" t="s">
        <v>35</v>
      </c>
      <c r="AI19" s="203">
        <v>16</v>
      </c>
      <c r="AJ19" s="204"/>
      <c r="AK19" s="55"/>
      <c r="AL19" s="63"/>
      <c r="AM19" s="59"/>
      <c r="AN19" s="192" t="s">
        <v>33</v>
      </c>
      <c r="AO19" s="193">
        <v>16</v>
      </c>
      <c r="AP19" s="161"/>
      <c r="AQ19" s="290"/>
      <c r="AR19" s="296"/>
      <c r="AS19" s="293"/>
      <c r="AT19" s="171" t="s">
        <v>32</v>
      </c>
      <c r="AU19" s="167">
        <v>16</v>
      </c>
      <c r="AV19" s="160"/>
      <c r="AW19" s="167" t="s">
        <v>29</v>
      </c>
      <c r="AX19" s="169">
        <v>16</v>
      </c>
      <c r="AY19" s="39"/>
    </row>
    <row r="20" spans="1:51" s="33" customFormat="1" x14ac:dyDescent="0.3">
      <c r="A20" s="56"/>
      <c r="B20" s="56"/>
      <c r="C20" s="60"/>
      <c r="D20" s="249" t="str">
        <f t="shared" si="0"/>
        <v>M</v>
      </c>
      <c r="E20" s="250">
        <v>17</v>
      </c>
      <c r="F20" s="251" t="s">
        <v>45</v>
      </c>
      <c r="G20" s="84"/>
      <c r="H20" s="236"/>
      <c r="I20" s="88"/>
      <c r="J20" s="192" t="s">
        <v>34</v>
      </c>
      <c r="K20" s="167">
        <v>17</v>
      </c>
      <c r="L20" s="161"/>
      <c r="M20" s="56"/>
      <c r="N20" s="56"/>
      <c r="O20" s="60"/>
      <c r="P20" s="215" t="s">
        <v>35</v>
      </c>
      <c r="Q20" s="209">
        <v>17</v>
      </c>
      <c r="R20" s="217" t="s">
        <v>51</v>
      </c>
      <c r="S20" s="52"/>
      <c r="T20" s="89"/>
      <c r="U20" s="60"/>
      <c r="V20" s="171" t="s">
        <v>33</v>
      </c>
      <c r="W20" s="168">
        <v>17</v>
      </c>
      <c r="X20" s="206" t="s">
        <v>52</v>
      </c>
      <c r="Y20" s="56"/>
      <c r="Z20" s="56"/>
      <c r="AA20" s="60"/>
      <c r="AB20" s="171" t="s">
        <v>32</v>
      </c>
      <c r="AC20" s="167">
        <v>17</v>
      </c>
      <c r="AD20" s="161"/>
      <c r="AE20" s="56"/>
      <c r="AF20" s="56"/>
      <c r="AG20" s="60"/>
      <c r="AH20" s="171" t="s">
        <v>29</v>
      </c>
      <c r="AI20" s="167">
        <v>17</v>
      </c>
      <c r="AJ20" s="204"/>
      <c r="AK20" s="55"/>
      <c r="AL20" s="63"/>
      <c r="AM20" s="59"/>
      <c r="AN20" s="171" t="s">
        <v>33</v>
      </c>
      <c r="AO20" s="167">
        <v>17</v>
      </c>
      <c r="AP20" s="161"/>
      <c r="AQ20" s="290"/>
      <c r="AR20" s="296"/>
      <c r="AS20" s="293"/>
      <c r="AT20" s="171" t="s">
        <v>34</v>
      </c>
      <c r="AU20" s="167">
        <v>17</v>
      </c>
      <c r="AV20" s="160"/>
      <c r="AW20" s="193" t="s">
        <v>33</v>
      </c>
      <c r="AX20" s="207">
        <v>17</v>
      </c>
      <c r="AY20" s="100"/>
    </row>
    <row r="21" spans="1:51" s="33" customFormat="1" ht="28.8" x14ac:dyDescent="0.3">
      <c r="A21" s="56"/>
      <c r="B21" s="56"/>
      <c r="C21" s="60"/>
      <c r="D21" s="171" t="s">
        <v>31</v>
      </c>
      <c r="E21" s="167">
        <v>18</v>
      </c>
      <c r="F21" s="161"/>
      <c r="G21" s="84"/>
      <c r="H21" s="236"/>
      <c r="I21" s="85"/>
      <c r="J21" s="202" t="s">
        <v>35</v>
      </c>
      <c r="K21" s="203">
        <v>18</v>
      </c>
      <c r="L21" s="161"/>
      <c r="M21" s="56"/>
      <c r="N21" s="56"/>
      <c r="O21" s="60"/>
      <c r="P21" s="192" t="s">
        <v>29</v>
      </c>
      <c r="Q21" s="193">
        <v>18</v>
      </c>
      <c r="R21" s="198"/>
      <c r="S21" s="52"/>
      <c r="T21" s="89"/>
      <c r="U21" s="60"/>
      <c r="V21" s="219" t="s">
        <v>31</v>
      </c>
      <c r="W21" s="223">
        <v>18</v>
      </c>
      <c r="X21" s="201" t="s">
        <v>53</v>
      </c>
      <c r="Y21" s="56"/>
      <c r="Z21" s="56"/>
      <c r="AA21" s="60"/>
      <c r="AB21" s="192" t="s">
        <v>34</v>
      </c>
      <c r="AC21" s="193">
        <v>18</v>
      </c>
      <c r="AD21" s="242"/>
      <c r="AE21" s="56"/>
      <c r="AF21" s="56"/>
      <c r="AG21" s="60"/>
      <c r="AH21" s="192" t="s">
        <v>33</v>
      </c>
      <c r="AI21" s="193">
        <v>18</v>
      </c>
      <c r="AJ21" s="204"/>
      <c r="AK21" s="55"/>
      <c r="AL21" s="63"/>
      <c r="AM21" s="59"/>
      <c r="AN21" s="171" t="s">
        <v>31</v>
      </c>
      <c r="AO21" s="167">
        <v>18</v>
      </c>
      <c r="AP21" s="161"/>
      <c r="AQ21" s="290"/>
      <c r="AR21" s="296"/>
      <c r="AS21" s="293"/>
      <c r="AT21" s="202" t="s">
        <v>35</v>
      </c>
      <c r="AU21" s="203">
        <v>18</v>
      </c>
      <c r="AV21" s="160"/>
      <c r="AW21" s="167" t="s">
        <v>33</v>
      </c>
      <c r="AX21" s="169">
        <v>18</v>
      </c>
      <c r="AY21" s="39"/>
    </row>
    <row r="22" spans="1:51" s="33" customFormat="1" ht="28.8" x14ac:dyDescent="0.3">
      <c r="A22" s="56"/>
      <c r="B22" s="56"/>
      <c r="C22" s="60"/>
      <c r="D22" s="196" t="s">
        <v>32</v>
      </c>
      <c r="E22" s="197">
        <v>19</v>
      </c>
      <c r="F22" s="161"/>
      <c r="G22" s="84"/>
      <c r="H22" s="236"/>
      <c r="I22" s="85"/>
      <c r="J22" s="192" t="s">
        <v>29</v>
      </c>
      <c r="K22" s="193">
        <v>19</v>
      </c>
      <c r="L22" s="161"/>
      <c r="M22" s="56"/>
      <c r="N22" s="56"/>
      <c r="O22" s="60"/>
      <c r="P22" s="219" t="s">
        <v>33</v>
      </c>
      <c r="Q22" s="223">
        <v>19</v>
      </c>
      <c r="R22" s="221" t="s">
        <v>54</v>
      </c>
      <c r="S22" s="52"/>
      <c r="T22" s="89"/>
      <c r="U22" s="60"/>
      <c r="V22" s="171" t="s">
        <v>32</v>
      </c>
      <c r="W22" s="167">
        <v>19</v>
      </c>
      <c r="X22" s="161"/>
      <c r="Y22" s="56"/>
      <c r="Z22" s="56"/>
      <c r="AA22" s="60"/>
      <c r="AB22" s="202" t="s">
        <v>35</v>
      </c>
      <c r="AC22" s="203">
        <v>19</v>
      </c>
      <c r="AD22" s="161"/>
      <c r="AE22" s="56"/>
      <c r="AF22" s="56"/>
      <c r="AG22" s="60"/>
      <c r="AH22" s="192" t="s">
        <v>33</v>
      </c>
      <c r="AI22" s="193">
        <v>19</v>
      </c>
      <c r="AJ22" s="204"/>
      <c r="AK22" s="55"/>
      <c r="AL22" s="63"/>
      <c r="AM22" s="59"/>
      <c r="AN22" s="171" t="s">
        <v>32</v>
      </c>
      <c r="AO22" s="167">
        <v>19</v>
      </c>
      <c r="AP22" s="161"/>
      <c r="AQ22" s="290"/>
      <c r="AR22" s="296"/>
      <c r="AS22" s="293"/>
      <c r="AT22" s="171" t="s">
        <v>29</v>
      </c>
      <c r="AU22" s="168">
        <v>19</v>
      </c>
      <c r="AV22" s="160"/>
      <c r="AW22" s="167" t="s">
        <v>31</v>
      </c>
      <c r="AX22" s="173">
        <v>19</v>
      </c>
      <c r="AY22" s="39"/>
    </row>
    <row r="23" spans="1:51" s="33" customFormat="1" x14ac:dyDescent="0.3">
      <c r="A23" s="56"/>
      <c r="B23" s="56"/>
      <c r="C23" s="60"/>
      <c r="D23" s="171" t="s">
        <v>34</v>
      </c>
      <c r="E23" s="167">
        <v>20</v>
      </c>
      <c r="F23" s="161"/>
      <c r="G23" s="55"/>
      <c r="H23" s="236"/>
      <c r="I23" s="85"/>
      <c r="J23" s="192" t="s">
        <v>33</v>
      </c>
      <c r="K23" s="168">
        <v>20</v>
      </c>
      <c r="L23" s="161"/>
      <c r="M23" s="56"/>
      <c r="N23" s="56"/>
      <c r="O23" s="60"/>
      <c r="P23" s="171" t="s">
        <v>33</v>
      </c>
      <c r="Q23" s="168">
        <v>20</v>
      </c>
      <c r="R23" s="206"/>
      <c r="S23" s="52"/>
      <c r="T23" s="50"/>
      <c r="U23" s="60"/>
      <c r="V23" s="192" t="s">
        <v>34</v>
      </c>
      <c r="W23" s="193">
        <v>20</v>
      </c>
      <c r="X23" s="252"/>
      <c r="Y23" s="56"/>
      <c r="Z23" s="56"/>
      <c r="AA23" s="60"/>
      <c r="AB23" s="190" t="s">
        <v>29</v>
      </c>
      <c r="AC23" s="191">
        <v>20</v>
      </c>
      <c r="AD23" s="189" t="s">
        <v>30</v>
      </c>
      <c r="AE23" s="56"/>
      <c r="AF23" s="56"/>
      <c r="AG23" s="60"/>
      <c r="AH23" s="171" t="s">
        <v>31</v>
      </c>
      <c r="AI23" s="168">
        <v>20</v>
      </c>
      <c r="AJ23" s="204"/>
      <c r="AK23" s="55"/>
      <c r="AL23" s="63"/>
      <c r="AM23" s="59"/>
      <c r="AN23" s="171" t="s">
        <v>34</v>
      </c>
      <c r="AO23" s="167">
        <v>20</v>
      </c>
      <c r="AP23" s="161"/>
      <c r="AQ23" s="290"/>
      <c r="AR23" s="296"/>
      <c r="AS23" s="293"/>
      <c r="AT23" s="192" t="s">
        <v>33</v>
      </c>
      <c r="AU23" s="193">
        <v>20</v>
      </c>
      <c r="AV23" s="160"/>
      <c r="AW23" s="167" t="s">
        <v>32</v>
      </c>
      <c r="AX23" s="173">
        <v>20</v>
      </c>
      <c r="AY23" s="39"/>
    </row>
    <row r="24" spans="1:51" s="33" customFormat="1" x14ac:dyDescent="0.3">
      <c r="A24" s="56"/>
      <c r="B24" s="56"/>
      <c r="C24" s="60"/>
      <c r="D24" s="215" t="s">
        <v>35</v>
      </c>
      <c r="E24" s="209">
        <v>21</v>
      </c>
      <c r="F24" s="217" t="s">
        <v>55</v>
      </c>
      <c r="G24" s="55"/>
      <c r="H24" s="236"/>
      <c r="I24" s="85"/>
      <c r="J24" s="192" t="str">
        <f t="shared" si="1"/>
        <v>M</v>
      </c>
      <c r="K24" s="168">
        <v>21</v>
      </c>
      <c r="L24" s="161"/>
      <c r="M24" s="56"/>
      <c r="N24" s="56"/>
      <c r="O24" s="60"/>
      <c r="P24" s="81" t="s">
        <v>31</v>
      </c>
      <c r="Q24" s="101">
        <v>21</v>
      </c>
      <c r="R24" s="198"/>
      <c r="S24" s="52"/>
      <c r="T24" s="50"/>
      <c r="U24" s="60"/>
      <c r="V24" s="202" t="s">
        <v>35</v>
      </c>
      <c r="W24" s="203">
        <v>21</v>
      </c>
      <c r="X24" s="253"/>
      <c r="Y24" s="56"/>
      <c r="Z24" s="56"/>
      <c r="AA24" s="60"/>
      <c r="AB24" s="192" t="s">
        <v>33</v>
      </c>
      <c r="AC24" s="193">
        <v>21</v>
      </c>
      <c r="AD24" s="161"/>
      <c r="AE24" s="56"/>
      <c r="AF24" s="56"/>
      <c r="AG24" s="60"/>
      <c r="AH24" s="171" t="s">
        <v>32</v>
      </c>
      <c r="AI24" s="167">
        <v>21</v>
      </c>
      <c r="AJ24" s="204"/>
      <c r="AK24" s="55"/>
      <c r="AL24" s="63"/>
      <c r="AM24" s="59"/>
      <c r="AN24" s="202" t="s">
        <v>35</v>
      </c>
      <c r="AO24" s="203">
        <v>21</v>
      </c>
      <c r="AP24" s="161"/>
      <c r="AQ24" s="290"/>
      <c r="AR24" s="296"/>
      <c r="AS24" s="293"/>
      <c r="AT24" s="171" t="s">
        <v>33</v>
      </c>
      <c r="AU24" s="167">
        <v>21</v>
      </c>
      <c r="AV24" s="160"/>
      <c r="AW24" s="167" t="s">
        <v>34</v>
      </c>
      <c r="AX24" s="169">
        <v>21</v>
      </c>
      <c r="AY24" s="39"/>
    </row>
    <row r="25" spans="1:51" s="33" customFormat="1" x14ac:dyDescent="0.3">
      <c r="A25" s="56"/>
      <c r="B25" s="56"/>
      <c r="C25" s="60"/>
      <c r="D25" s="192" t="s">
        <v>29</v>
      </c>
      <c r="E25" s="193">
        <v>22</v>
      </c>
      <c r="F25" s="161"/>
      <c r="G25" s="55"/>
      <c r="H25" s="236"/>
      <c r="I25" s="85"/>
      <c r="J25" s="192" t="s">
        <v>31</v>
      </c>
      <c r="K25" s="167">
        <v>22</v>
      </c>
      <c r="L25" s="161"/>
      <c r="M25" s="56"/>
      <c r="N25" s="56"/>
      <c r="O25" s="60"/>
      <c r="P25" s="171" t="s">
        <v>32</v>
      </c>
      <c r="Q25" s="167">
        <v>22</v>
      </c>
      <c r="R25" s="206"/>
      <c r="S25" s="52"/>
      <c r="T25" s="50"/>
      <c r="U25" s="59"/>
      <c r="V25" s="171" t="s">
        <v>29</v>
      </c>
      <c r="W25" s="167">
        <v>22</v>
      </c>
      <c r="X25" s="161"/>
      <c r="Y25" s="56"/>
      <c r="Z25" s="56"/>
      <c r="AA25" s="60"/>
      <c r="AB25" s="171" t="s">
        <v>33</v>
      </c>
      <c r="AC25" s="168">
        <v>22</v>
      </c>
      <c r="AD25" s="161"/>
      <c r="AE25" s="56"/>
      <c r="AF25" s="56"/>
      <c r="AG25" s="60"/>
      <c r="AH25" s="171" t="s">
        <v>34</v>
      </c>
      <c r="AI25" s="167">
        <v>22</v>
      </c>
      <c r="AJ25" s="204"/>
      <c r="AK25" s="55"/>
      <c r="AL25" s="63"/>
      <c r="AM25" s="59"/>
      <c r="AN25" s="171" t="s">
        <v>29</v>
      </c>
      <c r="AO25" s="168">
        <v>22</v>
      </c>
      <c r="AP25" s="161"/>
      <c r="AQ25" s="290"/>
      <c r="AR25" s="296"/>
      <c r="AS25" s="293"/>
      <c r="AT25" s="171" t="s">
        <v>31</v>
      </c>
      <c r="AU25" s="167">
        <v>22</v>
      </c>
      <c r="AV25" s="160"/>
      <c r="AW25" s="203" t="s">
        <v>35</v>
      </c>
      <c r="AX25" s="228">
        <v>22</v>
      </c>
      <c r="AY25" s="99"/>
    </row>
    <row r="26" spans="1:51" s="33" customFormat="1" ht="28.8" x14ac:dyDescent="0.3">
      <c r="A26" s="56"/>
      <c r="B26" s="56"/>
      <c r="C26" s="60"/>
      <c r="D26" s="219" t="s">
        <v>33</v>
      </c>
      <c r="E26" s="254">
        <v>23</v>
      </c>
      <c r="F26" s="221" t="s">
        <v>56</v>
      </c>
      <c r="G26" s="55"/>
      <c r="H26" s="236"/>
      <c r="I26" s="85"/>
      <c r="J26" s="195" t="s">
        <v>32</v>
      </c>
      <c r="K26" s="167">
        <v>23</v>
      </c>
      <c r="L26" s="161"/>
      <c r="M26" s="56"/>
      <c r="N26" s="56"/>
      <c r="O26" s="60"/>
      <c r="P26" s="171" t="s">
        <v>34</v>
      </c>
      <c r="Q26" s="167">
        <v>23</v>
      </c>
      <c r="R26" s="206"/>
      <c r="S26" s="52"/>
      <c r="T26" s="50"/>
      <c r="U26" s="59"/>
      <c r="V26" s="192" t="s">
        <v>33</v>
      </c>
      <c r="W26" s="193">
        <v>23</v>
      </c>
      <c r="X26" s="161"/>
      <c r="Y26" s="56"/>
      <c r="Z26" s="56"/>
      <c r="AA26" s="60"/>
      <c r="AB26" s="211" t="s">
        <v>31</v>
      </c>
      <c r="AC26" s="244">
        <v>23</v>
      </c>
      <c r="AD26" s="161"/>
      <c r="AE26" s="56"/>
      <c r="AF26" s="56"/>
      <c r="AG26" s="60"/>
      <c r="AH26" s="202" t="s">
        <v>35</v>
      </c>
      <c r="AI26" s="203">
        <v>23</v>
      </c>
      <c r="AJ26" s="204"/>
      <c r="AK26" s="55"/>
      <c r="AL26" s="63"/>
      <c r="AM26" s="59"/>
      <c r="AN26" s="192" t="s">
        <v>33</v>
      </c>
      <c r="AO26" s="193">
        <v>23</v>
      </c>
      <c r="AP26" s="161"/>
      <c r="AQ26" s="290"/>
      <c r="AR26" s="296"/>
      <c r="AS26" s="293"/>
      <c r="AT26" s="171" t="s">
        <v>32</v>
      </c>
      <c r="AU26" s="167">
        <v>23</v>
      </c>
      <c r="AV26" s="160"/>
      <c r="AW26" s="167" t="s">
        <v>29</v>
      </c>
      <c r="AX26" s="169">
        <v>23</v>
      </c>
      <c r="AY26" s="39"/>
    </row>
    <row r="27" spans="1:51" s="33" customFormat="1" x14ac:dyDescent="0.3">
      <c r="A27" s="56"/>
      <c r="B27" s="56"/>
      <c r="C27" s="60"/>
      <c r="D27" s="192" t="s">
        <v>33</v>
      </c>
      <c r="E27" s="207">
        <v>24</v>
      </c>
      <c r="F27" s="161"/>
      <c r="G27" s="55"/>
      <c r="H27" s="205"/>
      <c r="I27" s="85"/>
      <c r="J27" s="192" t="s">
        <v>34</v>
      </c>
      <c r="K27" s="167">
        <v>24</v>
      </c>
      <c r="L27" s="161"/>
      <c r="M27" s="56"/>
      <c r="N27" s="56"/>
      <c r="O27" s="60"/>
      <c r="P27" s="202" t="s">
        <v>35</v>
      </c>
      <c r="Q27" s="203">
        <v>24</v>
      </c>
      <c r="R27" s="206" t="s">
        <v>43</v>
      </c>
      <c r="S27" s="52"/>
      <c r="T27" s="50"/>
      <c r="U27" s="59"/>
      <c r="V27" s="171" t="s">
        <v>33</v>
      </c>
      <c r="W27" s="168">
        <v>24</v>
      </c>
      <c r="X27" s="161"/>
      <c r="Y27" s="56"/>
      <c r="Z27" s="56"/>
      <c r="AA27" s="60"/>
      <c r="AB27" s="171" t="s">
        <v>32</v>
      </c>
      <c r="AC27" s="168">
        <v>24</v>
      </c>
      <c r="AD27" s="161"/>
      <c r="AE27" s="56"/>
      <c r="AF27" s="56"/>
      <c r="AG27" s="60"/>
      <c r="AH27" s="171" t="s">
        <v>29</v>
      </c>
      <c r="AI27" s="167">
        <v>24</v>
      </c>
      <c r="AJ27" s="204"/>
      <c r="AK27" s="55"/>
      <c r="AL27" s="63"/>
      <c r="AM27" s="59"/>
      <c r="AN27" s="171" t="s">
        <v>33</v>
      </c>
      <c r="AO27" s="168">
        <v>24</v>
      </c>
      <c r="AP27" s="161"/>
      <c r="AQ27" s="290"/>
      <c r="AR27" s="296"/>
      <c r="AS27" s="293"/>
      <c r="AT27" s="171" t="s">
        <v>34</v>
      </c>
      <c r="AU27" s="167">
        <v>24</v>
      </c>
      <c r="AV27" s="160"/>
      <c r="AW27" s="193" t="s">
        <v>33</v>
      </c>
      <c r="AX27" s="207">
        <v>24</v>
      </c>
      <c r="AY27" s="100"/>
    </row>
    <row r="28" spans="1:51" s="33" customFormat="1" x14ac:dyDescent="0.3">
      <c r="A28" s="56"/>
      <c r="B28" s="56"/>
      <c r="C28" s="60"/>
      <c r="D28" s="246" t="s">
        <v>31</v>
      </c>
      <c r="E28" s="247">
        <v>25</v>
      </c>
      <c r="F28" s="161"/>
      <c r="G28" s="55"/>
      <c r="H28" s="205"/>
      <c r="I28" s="85"/>
      <c r="J28" s="215" t="s">
        <v>35</v>
      </c>
      <c r="K28" s="209">
        <v>25</v>
      </c>
      <c r="L28" s="217" t="s">
        <v>57</v>
      </c>
      <c r="M28" s="56"/>
      <c r="N28" s="56"/>
      <c r="O28" s="60"/>
      <c r="P28" s="171" t="s">
        <v>29</v>
      </c>
      <c r="Q28" s="167">
        <v>25</v>
      </c>
      <c r="R28" s="161"/>
      <c r="S28" s="52"/>
      <c r="T28" s="50"/>
      <c r="U28" s="59"/>
      <c r="V28" s="171" t="s">
        <v>31</v>
      </c>
      <c r="W28" s="168">
        <v>25</v>
      </c>
      <c r="X28" s="161"/>
      <c r="Y28" s="56"/>
      <c r="Z28" s="56"/>
      <c r="AA28" s="60"/>
      <c r="AB28" s="196" t="s">
        <v>34</v>
      </c>
      <c r="AC28" s="197">
        <v>25</v>
      </c>
      <c r="AD28" s="161"/>
      <c r="AE28" s="56"/>
      <c r="AF28" s="56"/>
      <c r="AG28" s="60"/>
      <c r="AH28" s="192" t="s">
        <v>33</v>
      </c>
      <c r="AI28" s="193">
        <v>25</v>
      </c>
      <c r="AJ28" s="204"/>
      <c r="AK28" s="55"/>
      <c r="AL28" s="63"/>
      <c r="AM28" s="59"/>
      <c r="AN28" s="171" t="s">
        <v>31</v>
      </c>
      <c r="AO28" s="167">
        <v>25</v>
      </c>
      <c r="AP28" s="161"/>
      <c r="AQ28" s="290"/>
      <c r="AR28" s="296"/>
      <c r="AS28" s="293"/>
      <c r="AT28" s="202" t="s">
        <v>35</v>
      </c>
      <c r="AU28" s="203">
        <v>25</v>
      </c>
      <c r="AV28" s="160"/>
      <c r="AW28" s="167" t="s">
        <v>33</v>
      </c>
      <c r="AX28" s="169">
        <v>25</v>
      </c>
      <c r="AY28" s="39"/>
    </row>
    <row r="29" spans="1:51" s="33" customFormat="1" x14ac:dyDescent="0.3">
      <c r="A29" s="56"/>
      <c r="B29" s="56"/>
      <c r="C29" s="60"/>
      <c r="D29" s="192" t="s">
        <v>32</v>
      </c>
      <c r="E29" s="193">
        <v>26</v>
      </c>
      <c r="F29" s="255"/>
      <c r="G29" s="55"/>
      <c r="H29" s="256"/>
      <c r="I29" s="95"/>
      <c r="J29" s="192" t="s">
        <v>29</v>
      </c>
      <c r="K29" s="193">
        <v>26</v>
      </c>
      <c r="L29" s="161"/>
      <c r="M29" s="56"/>
      <c r="N29" s="56"/>
      <c r="O29" s="60"/>
      <c r="P29" s="215" t="s">
        <v>33</v>
      </c>
      <c r="Q29" s="209">
        <v>26</v>
      </c>
      <c r="R29" s="217" t="s">
        <v>58</v>
      </c>
      <c r="S29" s="52"/>
      <c r="T29" s="50"/>
      <c r="U29" s="59"/>
      <c r="V29" s="171" t="s">
        <v>32</v>
      </c>
      <c r="W29" s="167">
        <v>26</v>
      </c>
      <c r="X29" s="161"/>
      <c r="Y29" s="56"/>
      <c r="Z29" s="56"/>
      <c r="AA29" s="60"/>
      <c r="AB29" s="202" t="s">
        <v>35</v>
      </c>
      <c r="AC29" s="203">
        <v>26</v>
      </c>
      <c r="AD29" s="161"/>
      <c r="AE29" s="56"/>
      <c r="AF29" s="56"/>
      <c r="AG29" s="60"/>
      <c r="AH29" s="238" t="s">
        <v>33</v>
      </c>
      <c r="AI29" s="241">
        <v>26</v>
      </c>
      <c r="AJ29" s="80" t="s">
        <v>59</v>
      </c>
      <c r="AK29" s="55"/>
      <c r="AL29" s="63"/>
      <c r="AM29" s="59"/>
      <c r="AN29" s="171" t="s">
        <v>32</v>
      </c>
      <c r="AO29" s="167">
        <v>26</v>
      </c>
      <c r="AP29" s="161"/>
      <c r="AQ29" s="290"/>
      <c r="AR29" s="296"/>
      <c r="AS29" s="293"/>
      <c r="AT29" s="171" t="s">
        <v>29</v>
      </c>
      <c r="AU29" s="168">
        <v>26</v>
      </c>
      <c r="AV29" s="160"/>
      <c r="AW29" s="167" t="s">
        <v>31</v>
      </c>
      <c r="AX29" s="173">
        <v>26</v>
      </c>
      <c r="AY29" s="39"/>
    </row>
    <row r="30" spans="1:51" s="33" customFormat="1" ht="28.8" x14ac:dyDescent="0.3">
      <c r="A30" s="56"/>
      <c r="B30" s="56"/>
      <c r="C30" s="60"/>
      <c r="D30" s="171" t="s">
        <v>34</v>
      </c>
      <c r="E30" s="167">
        <v>27</v>
      </c>
      <c r="F30" s="161"/>
      <c r="G30" s="55"/>
      <c r="H30" s="63"/>
      <c r="I30" s="91"/>
      <c r="J30" s="257" t="s">
        <v>33</v>
      </c>
      <c r="K30" s="258">
        <v>27</v>
      </c>
      <c r="L30" s="221" t="s">
        <v>60</v>
      </c>
      <c r="M30" s="56"/>
      <c r="N30" s="56"/>
      <c r="O30" s="60"/>
      <c r="P30" s="171" t="s">
        <v>33</v>
      </c>
      <c r="Q30" s="168">
        <v>27</v>
      </c>
      <c r="R30" s="161"/>
      <c r="S30" s="52"/>
      <c r="T30" s="50"/>
      <c r="U30" s="59"/>
      <c r="V30" s="171" t="s">
        <v>34</v>
      </c>
      <c r="W30" s="167">
        <v>27</v>
      </c>
      <c r="X30" s="161"/>
      <c r="Y30" s="56"/>
      <c r="Z30" s="56"/>
      <c r="AA30" s="60"/>
      <c r="AB30" s="171" t="s">
        <v>29</v>
      </c>
      <c r="AC30" s="167">
        <v>27</v>
      </c>
      <c r="AD30" s="161"/>
      <c r="AE30" s="56"/>
      <c r="AF30" s="56"/>
      <c r="AG30" s="60"/>
      <c r="AH30" s="238" t="s">
        <v>31</v>
      </c>
      <c r="AI30" s="241">
        <v>27</v>
      </c>
      <c r="AJ30" s="80" t="s">
        <v>59</v>
      </c>
      <c r="AK30" s="55"/>
      <c r="AL30" s="63"/>
      <c r="AM30" s="59"/>
      <c r="AN30" s="171" t="s">
        <v>34</v>
      </c>
      <c r="AO30" s="167">
        <v>27</v>
      </c>
      <c r="AP30" s="161"/>
      <c r="AQ30" s="290"/>
      <c r="AR30" s="296"/>
      <c r="AS30" s="293"/>
      <c r="AT30" s="192" t="s">
        <v>33</v>
      </c>
      <c r="AU30" s="193">
        <v>27</v>
      </c>
      <c r="AV30" s="160"/>
      <c r="AW30" s="167" t="s">
        <v>32</v>
      </c>
      <c r="AX30" s="173">
        <v>27</v>
      </c>
      <c r="AY30" s="39"/>
    </row>
    <row r="31" spans="1:51" s="33" customFormat="1" ht="28.8" x14ac:dyDescent="0.3">
      <c r="A31" s="56"/>
      <c r="B31" s="56"/>
      <c r="C31" s="60"/>
      <c r="D31" s="202" t="s">
        <v>35</v>
      </c>
      <c r="E31" s="203">
        <v>28</v>
      </c>
      <c r="F31" s="259"/>
      <c r="G31" s="55"/>
      <c r="H31" s="63"/>
      <c r="I31" s="87"/>
      <c r="J31" s="192" t="s">
        <v>33</v>
      </c>
      <c r="K31" s="193">
        <v>28</v>
      </c>
      <c r="L31" s="42"/>
      <c r="M31" s="56"/>
      <c r="N31" s="56"/>
      <c r="O31" s="60"/>
      <c r="P31" s="219" t="s">
        <v>31</v>
      </c>
      <c r="Q31" s="223">
        <v>28</v>
      </c>
      <c r="R31" s="221" t="s">
        <v>61</v>
      </c>
      <c r="S31" s="52"/>
      <c r="T31" s="50"/>
      <c r="U31" s="59"/>
      <c r="V31" s="202" t="s">
        <v>35</v>
      </c>
      <c r="W31" s="203">
        <v>28</v>
      </c>
      <c r="X31" s="161"/>
      <c r="Y31" s="56"/>
      <c r="Z31" s="56"/>
      <c r="AA31" s="60"/>
      <c r="AB31" s="192" t="s">
        <v>33</v>
      </c>
      <c r="AC31" s="193">
        <v>28</v>
      </c>
      <c r="AD31" s="161"/>
      <c r="AE31" s="56"/>
      <c r="AF31" s="56"/>
      <c r="AG31" s="60"/>
      <c r="AH31" s="192" t="s">
        <v>32</v>
      </c>
      <c r="AI31" s="193">
        <v>28</v>
      </c>
      <c r="AJ31" s="204"/>
      <c r="AK31" s="55"/>
      <c r="AL31" s="63"/>
      <c r="AM31" s="59"/>
      <c r="AN31" s="202" t="s">
        <v>35</v>
      </c>
      <c r="AO31" s="203">
        <v>28</v>
      </c>
      <c r="AP31" s="161"/>
      <c r="AQ31" s="290"/>
      <c r="AR31" s="296"/>
      <c r="AS31" s="293"/>
      <c r="AT31" s="192" t="s">
        <v>33</v>
      </c>
      <c r="AU31" s="193">
        <v>28</v>
      </c>
      <c r="AV31" s="160"/>
      <c r="AW31" s="167" t="s">
        <v>34</v>
      </c>
      <c r="AX31" s="169">
        <v>28</v>
      </c>
      <c r="AY31" s="39"/>
    </row>
    <row r="32" spans="1:51" s="33" customFormat="1" x14ac:dyDescent="0.3">
      <c r="A32" s="56"/>
      <c r="B32" s="56"/>
      <c r="C32" s="60"/>
      <c r="D32" s="192" t="s">
        <v>29</v>
      </c>
      <c r="E32" s="207">
        <v>29</v>
      </c>
      <c r="F32" s="41"/>
      <c r="G32" s="82"/>
      <c r="H32" s="63"/>
      <c r="I32" s="68"/>
      <c r="J32" s="81" t="s">
        <v>31</v>
      </c>
      <c r="K32" s="40">
        <v>29</v>
      </c>
      <c r="L32" s="42"/>
      <c r="M32" s="44"/>
      <c r="N32" s="44"/>
      <c r="O32" s="60"/>
      <c r="P32" s="171" t="s">
        <v>32</v>
      </c>
      <c r="Q32" s="167">
        <v>29</v>
      </c>
      <c r="R32" s="198" t="s">
        <v>52</v>
      </c>
      <c r="S32" s="53"/>
      <c r="T32" s="50"/>
      <c r="U32" s="59"/>
      <c r="V32" s="208" t="s">
        <v>29</v>
      </c>
      <c r="W32" s="224">
        <v>29</v>
      </c>
      <c r="X32" s="248" t="s">
        <v>62</v>
      </c>
      <c r="Y32" s="56"/>
      <c r="Z32" s="56"/>
      <c r="AA32" s="60"/>
      <c r="AB32" s="238" t="s">
        <v>33</v>
      </c>
      <c r="AC32" s="239">
        <v>29</v>
      </c>
      <c r="AD32" s="80" t="s">
        <v>63</v>
      </c>
      <c r="AE32" s="56"/>
      <c r="AF32" s="56"/>
      <c r="AG32" s="60"/>
      <c r="AH32" s="192" t="s">
        <v>34</v>
      </c>
      <c r="AI32" s="193">
        <v>29</v>
      </c>
      <c r="AJ32" s="204"/>
      <c r="AK32" s="55"/>
      <c r="AL32" s="63"/>
      <c r="AM32" s="59"/>
      <c r="AN32" s="171" t="s">
        <v>29</v>
      </c>
      <c r="AO32" s="168">
        <v>29</v>
      </c>
      <c r="AP32" s="161"/>
      <c r="AQ32" s="290"/>
      <c r="AR32" s="296"/>
      <c r="AS32" s="293"/>
      <c r="AT32" s="171" t="s">
        <v>31</v>
      </c>
      <c r="AU32" s="167">
        <v>29</v>
      </c>
      <c r="AV32" s="160"/>
      <c r="AW32" s="203" t="s">
        <v>35</v>
      </c>
      <c r="AX32" s="228">
        <v>29</v>
      </c>
      <c r="AY32" s="99"/>
    </row>
    <row r="33" spans="1:53" s="33" customFormat="1" x14ac:dyDescent="0.3">
      <c r="A33" s="56"/>
      <c r="B33" s="56"/>
      <c r="C33" s="60"/>
      <c r="D33" s="171" t="s">
        <v>33</v>
      </c>
      <c r="E33" s="168">
        <v>30</v>
      </c>
      <c r="F33" s="154"/>
      <c r="G33" s="56"/>
      <c r="H33" s="56"/>
      <c r="I33" s="68"/>
      <c r="J33" s="64"/>
      <c r="K33" s="39"/>
      <c r="L33" s="42"/>
      <c r="M33" s="44"/>
      <c r="N33" s="44"/>
      <c r="O33" s="60"/>
      <c r="P33" s="260" t="s">
        <v>34</v>
      </c>
      <c r="Q33" s="214">
        <v>30</v>
      </c>
      <c r="R33" s="198"/>
      <c r="S33" s="53"/>
      <c r="T33" s="50"/>
      <c r="U33" s="59"/>
      <c r="V33" s="192" t="s">
        <v>33</v>
      </c>
      <c r="W33" s="193">
        <v>30</v>
      </c>
      <c r="X33" s="161"/>
      <c r="Y33" s="56"/>
      <c r="Z33" s="56"/>
      <c r="AA33" s="60"/>
      <c r="AB33" s="261" t="s">
        <v>31</v>
      </c>
      <c r="AC33" s="262">
        <v>30</v>
      </c>
      <c r="AD33" s="80" t="s">
        <v>63</v>
      </c>
      <c r="AE33" s="56"/>
      <c r="AF33" s="56"/>
      <c r="AG33" s="60"/>
      <c r="AH33" s="202" t="s">
        <v>35</v>
      </c>
      <c r="AI33" s="203">
        <v>30</v>
      </c>
      <c r="AJ33" s="204"/>
      <c r="AK33" s="55"/>
      <c r="AL33" s="63"/>
      <c r="AM33" s="59"/>
      <c r="AN33" s="260" t="s">
        <v>33</v>
      </c>
      <c r="AO33" s="214">
        <v>30</v>
      </c>
      <c r="AP33" s="263"/>
      <c r="AQ33" s="290"/>
      <c r="AR33" s="296"/>
      <c r="AS33" s="293"/>
      <c r="AT33" s="171" t="s">
        <v>32</v>
      </c>
      <c r="AU33" s="167">
        <v>30</v>
      </c>
      <c r="AV33" s="160"/>
      <c r="AW33" s="167" t="s">
        <v>29</v>
      </c>
      <c r="AX33" s="169">
        <v>30</v>
      </c>
      <c r="AY33" s="39"/>
    </row>
    <row r="34" spans="1:53" s="33" customFormat="1" x14ac:dyDescent="0.3">
      <c r="A34" s="57"/>
      <c r="B34" s="57"/>
      <c r="C34" s="61"/>
      <c r="D34" s="211" t="s">
        <v>33</v>
      </c>
      <c r="E34" s="212">
        <v>31</v>
      </c>
      <c r="F34" s="43"/>
      <c r="G34" s="69"/>
      <c r="H34" s="57"/>
      <c r="I34" s="46"/>
      <c r="J34" s="65"/>
      <c r="K34" s="40"/>
      <c r="L34" s="43"/>
      <c r="M34" s="71"/>
      <c r="N34" s="71"/>
      <c r="O34" s="61"/>
      <c r="P34" s="97" t="s">
        <v>35</v>
      </c>
      <c r="Q34" s="98">
        <v>31</v>
      </c>
      <c r="R34" s="206"/>
      <c r="S34" s="46"/>
      <c r="T34" s="72"/>
      <c r="U34" s="46"/>
      <c r="V34" s="172"/>
      <c r="W34" s="167"/>
      <c r="X34" s="169"/>
      <c r="Y34" s="74"/>
      <c r="Z34" s="74"/>
      <c r="AA34" s="73"/>
      <c r="AB34" s="81" t="s">
        <v>32</v>
      </c>
      <c r="AC34" s="101">
        <v>31</v>
      </c>
      <c r="AD34" s="161"/>
      <c r="AE34" s="45"/>
      <c r="AF34" s="45"/>
      <c r="AG34" s="46"/>
      <c r="AH34" s="172"/>
      <c r="AI34" s="167"/>
      <c r="AJ34" s="264"/>
      <c r="AK34" s="78"/>
      <c r="AL34" s="77"/>
      <c r="AM34" s="76"/>
      <c r="AN34" s="70" t="s">
        <v>33</v>
      </c>
      <c r="AO34" s="40">
        <v>31</v>
      </c>
      <c r="AP34" s="42"/>
      <c r="AQ34" s="291"/>
      <c r="AR34" s="297"/>
      <c r="AS34" s="294"/>
      <c r="AT34" s="172" t="s">
        <v>34</v>
      </c>
      <c r="AU34" s="167">
        <v>31</v>
      </c>
      <c r="AV34" s="168"/>
      <c r="AW34" s="172"/>
      <c r="AX34" s="169"/>
      <c r="AY34" s="39"/>
      <c r="BA34" s="167"/>
    </row>
    <row r="35" spans="1:53" s="33" customFormat="1" x14ac:dyDescent="0.3"/>
    <row r="38" spans="1:53" ht="15" customHeight="1" x14ac:dyDescent="0.3">
      <c r="J38" s="6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</row>
    <row r="39" spans="1:53" ht="15" customHeight="1" x14ac:dyDescent="0.3">
      <c r="J39" s="6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</row>
    <row r="40" spans="1:53" ht="15" customHeight="1" x14ac:dyDescent="0.3">
      <c r="J40" s="6"/>
      <c r="K40" s="10"/>
      <c r="L40" s="10"/>
      <c r="M40" s="10"/>
      <c r="N40" s="10"/>
      <c r="O40" s="8"/>
      <c r="P40" s="6"/>
      <c r="Q40" s="6"/>
      <c r="R40" s="6"/>
      <c r="S40" s="6"/>
      <c r="T40" s="6"/>
      <c r="U40" s="6"/>
    </row>
    <row r="41" spans="1:53" ht="15" customHeight="1" x14ac:dyDescent="0.3">
      <c r="J41" s="6"/>
      <c r="K41" s="10"/>
      <c r="L41" s="10"/>
      <c r="M41" s="10"/>
      <c r="N41" s="10"/>
      <c r="O41" s="8"/>
      <c r="P41" s="6"/>
      <c r="Q41" s="6"/>
      <c r="R41" s="6"/>
      <c r="S41" s="6"/>
      <c r="T41" s="6"/>
      <c r="U41" s="6"/>
    </row>
    <row r="42" spans="1:53" ht="1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  <c r="P42" s="6"/>
      <c r="Q42" s="6"/>
      <c r="R42" s="6"/>
      <c r="S42" s="6"/>
      <c r="T42" s="6"/>
      <c r="U42" s="6"/>
    </row>
    <row r="43" spans="1:53" ht="15" customHeight="1" x14ac:dyDescent="0.3">
      <c r="A43" s="11"/>
      <c r="B43" s="11"/>
      <c r="C43" s="11"/>
      <c r="D43" s="11"/>
      <c r="E43" s="11"/>
      <c r="J43" s="12"/>
      <c r="K43" s="12"/>
      <c r="L43" s="12"/>
      <c r="M43" s="12"/>
      <c r="N43" s="12"/>
      <c r="O43" s="12"/>
      <c r="P43" s="6"/>
      <c r="Q43" s="6"/>
      <c r="R43" s="6"/>
      <c r="S43" s="6"/>
      <c r="T43" s="6"/>
      <c r="U43" s="6"/>
    </row>
    <row r="44" spans="1:53" ht="15" customHeight="1" x14ac:dyDescent="0.3">
      <c r="A44" s="11"/>
      <c r="B44" s="11"/>
      <c r="C44" s="11"/>
      <c r="D44" s="11"/>
      <c r="E44" s="11"/>
      <c r="J44" s="11"/>
      <c r="K44" s="11"/>
      <c r="L44" s="11"/>
      <c r="M44" s="11"/>
      <c r="N44" s="11"/>
      <c r="O44" s="11"/>
    </row>
    <row r="45" spans="1:53" x14ac:dyDescent="0.3">
      <c r="A45" s="11"/>
      <c r="B45" s="11"/>
      <c r="C45" s="11"/>
      <c r="D45" s="11"/>
      <c r="E45" s="11"/>
      <c r="J45" s="11"/>
      <c r="K45" s="11"/>
      <c r="L45" s="11"/>
      <c r="M45" s="11"/>
      <c r="N45" s="11"/>
      <c r="O45" s="11"/>
    </row>
    <row r="46" spans="1:53" ht="15.6" x14ac:dyDescent="0.3">
      <c r="A46" s="11"/>
      <c r="B46" s="11"/>
      <c r="C46" s="11"/>
      <c r="D46" s="11"/>
      <c r="E46" s="11"/>
      <c r="F46" s="15"/>
      <c r="G46" s="15"/>
      <c r="H46" s="15"/>
      <c r="I46" s="15"/>
      <c r="J46" s="11"/>
      <c r="K46" s="11"/>
      <c r="L46" s="11"/>
      <c r="M46" s="11"/>
      <c r="N46" s="11"/>
      <c r="O46" s="11"/>
    </row>
    <row r="47" spans="1:53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1:53" ht="14.55" customHeight="1" x14ac:dyDescent="0.3"/>
    <row r="49" ht="14.55" customHeight="1" x14ac:dyDescent="0.3"/>
    <row r="50" ht="14.55" customHeight="1" x14ac:dyDescent="0.3"/>
    <row r="51" ht="14.55" customHeight="1" x14ac:dyDescent="0.3"/>
    <row r="52" ht="14.55" customHeight="1" x14ac:dyDescent="0.3"/>
    <row r="53" ht="14.55" customHeight="1" x14ac:dyDescent="0.3"/>
    <row r="54" ht="14.55" customHeight="1" x14ac:dyDescent="0.3"/>
    <row r="55" ht="14.55" customHeight="1" x14ac:dyDescent="0.3"/>
    <row r="56" ht="14.55" customHeight="1" x14ac:dyDescent="0.3"/>
    <row r="57" ht="14.55" customHeight="1" x14ac:dyDescent="0.3"/>
    <row r="58" ht="14.55" customHeight="1" x14ac:dyDescent="0.3"/>
    <row r="59" ht="14.55" customHeight="1" x14ac:dyDescent="0.3"/>
    <row r="60" ht="14.55" customHeight="1" x14ac:dyDescent="0.3"/>
    <row r="61" ht="14.55" customHeight="1" x14ac:dyDescent="0.3"/>
    <row r="62" ht="14.55" customHeight="1" x14ac:dyDescent="0.3"/>
    <row r="63" ht="14.55" customHeight="1" x14ac:dyDescent="0.3"/>
    <row r="64" ht="14.55" customHeight="1" x14ac:dyDescent="0.3"/>
    <row r="65" ht="14.55" customHeight="1" x14ac:dyDescent="0.3"/>
    <row r="66" ht="14.55" customHeight="1" x14ac:dyDescent="0.3"/>
    <row r="67" ht="14.55" customHeight="1" x14ac:dyDescent="0.3"/>
    <row r="68" ht="14.55" customHeight="1" x14ac:dyDescent="0.3"/>
    <row r="69" ht="14.55" customHeight="1" x14ac:dyDescent="0.3"/>
    <row r="70" ht="14.55" customHeight="1" x14ac:dyDescent="0.3"/>
    <row r="71" ht="14.55" customHeight="1" x14ac:dyDescent="0.3"/>
    <row r="72" ht="14.55" customHeight="1" x14ac:dyDescent="0.3"/>
    <row r="73" ht="14.55" customHeight="1" x14ac:dyDescent="0.3"/>
    <row r="74" ht="14.55" customHeight="1" x14ac:dyDescent="0.3"/>
    <row r="75" ht="14.55" customHeight="1" x14ac:dyDescent="0.3"/>
    <row r="76" ht="14.55" customHeight="1" x14ac:dyDescent="0.3"/>
    <row r="77" ht="14.55" customHeight="1" x14ac:dyDescent="0.3"/>
    <row r="78" ht="14.55" customHeight="1" x14ac:dyDescent="0.3"/>
    <row r="79" ht="14.55" customHeight="1" x14ac:dyDescent="0.3"/>
    <row r="80" ht="14.55" customHeight="1" x14ac:dyDescent="0.3"/>
    <row r="81" ht="14.55" customHeight="1" x14ac:dyDescent="0.3"/>
    <row r="82" ht="14.55" customHeight="1" x14ac:dyDescent="0.3"/>
    <row r="83" ht="14.55" customHeight="1" x14ac:dyDescent="0.3"/>
    <row r="84" ht="14.55" customHeight="1" x14ac:dyDescent="0.3"/>
    <row r="85" ht="14.55" customHeight="1" x14ac:dyDescent="0.3"/>
    <row r="86" ht="14.55" customHeight="1" x14ac:dyDescent="0.3"/>
    <row r="87" ht="14.55" customHeight="1" x14ac:dyDescent="0.3"/>
    <row r="88" ht="14.55" customHeight="1" x14ac:dyDescent="0.3"/>
    <row r="89" ht="14.55" customHeight="1" x14ac:dyDescent="0.3"/>
    <row r="90" ht="14.55" customHeight="1" x14ac:dyDescent="0.3"/>
    <row r="91" ht="14.55" customHeight="1" x14ac:dyDescent="0.3"/>
    <row r="92" ht="14.55" customHeight="1" x14ac:dyDescent="0.3"/>
    <row r="93" ht="14.55" customHeight="1" x14ac:dyDescent="0.3"/>
    <row r="94" ht="14.55" customHeight="1" x14ac:dyDescent="0.3"/>
    <row r="95" ht="14.55" customHeight="1" x14ac:dyDescent="0.3"/>
    <row r="96" ht="14.55" customHeight="1" x14ac:dyDescent="0.3"/>
    <row r="97" ht="14.55" customHeight="1" x14ac:dyDescent="0.3"/>
    <row r="98" ht="14.55" customHeight="1" x14ac:dyDescent="0.3"/>
    <row r="99" ht="14.55" customHeight="1" x14ac:dyDescent="0.3"/>
    <row r="100" ht="14.55" customHeight="1" x14ac:dyDescent="0.3"/>
    <row r="101" ht="14.55" customHeight="1" x14ac:dyDescent="0.3"/>
    <row r="102" ht="14.55" customHeight="1" x14ac:dyDescent="0.3"/>
    <row r="103" ht="14.55" customHeight="1" x14ac:dyDescent="0.3"/>
    <row r="104" ht="14.55" customHeight="1" x14ac:dyDescent="0.3"/>
    <row r="105" ht="14.55" customHeight="1" x14ac:dyDescent="0.3"/>
    <row r="106" ht="14.55" customHeight="1" x14ac:dyDescent="0.3"/>
    <row r="107" ht="14.55" customHeight="1" x14ac:dyDescent="0.3"/>
    <row r="108" ht="14.55" customHeight="1" x14ac:dyDescent="0.3"/>
    <row r="109" ht="14.55" customHeight="1" x14ac:dyDescent="0.3"/>
    <row r="110" ht="14.55" customHeight="1" x14ac:dyDescent="0.3"/>
    <row r="111" ht="14.55" customHeight="1" x14ac:dyDescent="0.3"/>
    <row r="112" ht="14.55" customHeight="1" x14ac:dyDescent="0.3"/>
    <row r="113" ht="14.55" customHeight="1" x14ac:dyDescent="0.3"/>
    <row r="114" ht="14.55" customHeight="1" x14ac:dyDescent="0.3"/>
    <row r="115" ht="14.55" customHeight="1" x14ac:dyDescent="0.3"/>
    <row r="116" ht="14.55" customHeight="1" x14ac:dyDescent="0.3"/>
    <row r="117" ht="14.55" customHeight="1" x14ac:dyDescent="0.3"/>
    <row r="118" ht="14.55" customHeight="1" x14ac:dyDescent="0.3"/>
    <row r="119" ht="14.55" customHeight="1" x14ac:dyDescent="0.3"/>
    <row r="120" ht="14.55" customHeight="1" x14ac:dyDescent="0.3"/>
    <row r="121" ht="14.55" customHeight="1" x14ac:dyDescent="0.3"/>
    <row r="122" ht="14.55" customHeight="1" x14ac:dyDescent="0.3"/>
    <row r="123" ht="14.55" customHeight="1" x14ac:dyDescent="0.3"/>
    <row r="124" ht="14.55" customHeight="1" x14ac:dyDescent="0.3"/>
    <row r="125" ht="14.55" customHeight="1" x14ac:dyDescent="0.3"/>
    <row r="126" ht="14.55" customHeight="1" x14ac:dyDescent="0.3"/>
    <row r="127" ht="14.55" customHeight="1" x14ac:dyDescent="0.3"/>
    <row r="128" ht="14.55" customHeight="1" x14ac:dyDescent="0.3"/>
    <row r="129" ht="14.55" customHeight="1" x14ac:dyDescent="0.3"/>
    <row r="130" ht="14.55" customHeight="1" x14ac:dyDescent="0.3"/>
    <row r="131" ht="14.55" customHeight="1" x14ac:dyDescent="0.3"/>
    <row r="132" ht="14.55" customHeight="1" x14ac:dyDescent="0.3"/>
    <row r="133" ht="14.55" customHeight="1" x14ac:dyDescent="0.3"/>
    <row r="134" ht="14.55" customHeight="1" x14ac:dyDescent="0.3"/>
    <row r="135" ht="14.55" customHeight="1" x14ac:dyDescent="0.3"/>
    <row r="136" ht="14.55" customHeight="1" x14ac:dyDescent="0.3"/>
    <row r="137" ht="14.55" customHeight="1" x14ac:dyDescent="0.3"/>
    <row r="138" ht="14.55" customHeight="1" x14ac:dyDescent="0.3"/>
    <row r="139" ht="14.55" customHeight="1" x14ac:dyDescent="0.3"/>
    <row r="140" ht="14.55" customHeight="1" x14ac:dyDescent="0.3"/>
    <row r="141" ht="14.55" customHeight="1" x14ac:dyDescent="0.3"/>
    <row r="142" ht="14.55" customHeight="1" x14ac:dyDescent="0.3"/>
    <row r="143" ht="14.55" customHeight="1" x14ac:dyDescent="0.3"/>
    <row r="144" ht="14.55" customHeight="1" x14ac:dyDescent="0.3"/>
    <row r="145" ht="14.55" customHeight="1" x14ac:dyDescent="0.3"/>
    <row r="146" ht="14.55" customHeight="1" x14ac:dyDescent="0.3"/>
    <row r="147" ht="14.55" customHeight="1" x14ac:dyDescent="0.3"/>
    <row r="148" ht="14.55" customHeight="1" x14ac:dyDescent="0.3"/>
    <row r="149" ht="14.55" customHeight="1" x14ac:dyDescent="0.3"/>
    <row r="150" ht="14.55" customHeight="1" x14ac:dyDescent="0.3"/>
    <row r="151" ht="14.55" customHeight="1" x14ac:dyDescent="0.3"/>
    <row r="152" ht="14.55" customHeight="1" x14ac:dyDescent="0.3"/>
    <row r="153" ht="14.55" customHeight="1" x14ac:dyDescent="0.3"/>
    <row r="154" ht="14.55" customHeight="1" x14ac:dyDescent="0.3"/>
    <row r="155" ht="14.55" customHeight="1" x14ac:dyDescent="0.3"/>
    <row r="156" ht="14.55" customHeight="1" x14ac:dyDescent="0.3"/>
    <row r="157" ht="14.55" customHeight="1" x14ac:dyDescent="0.3"/>
    <row r="158" ht="14.55" customHeight="1" x14ac:dyDescent="0.3"/>
    <row r="159" ht="14.55" customHeight="1" x14ac:dyDescent="0.3"/>
    <row r="160" ht="14.55" customHeight="1" x14ac:dyDescent="0.3"/>
    <row r="161" ht="14.55" customHeight="1" x14ac:dyDescent="0.3"/>
    <row r="162" ht="14.55" customHeight="1" x14ac:dyDescent="0.3"/>
    <row r="163" ht="14.55" customHeight="1" x14ac:dyDescent="0.3"/>
    <row r="164" ht="14.55" customHeight="1" x14ac:dyDescent="0.3"/>
    <row r="165" ht="14.55" customHeight="1" x14ac:dyDescent="0.3"/>
    <row r="166" ht="14.55" customHeight="1" x14ac:dyDescent="0.3"/>
    <row r="167" ht="14.55" customHeight="1" x14ac:dyDescent="0.3"/>
    <row r="168" ht="14.55" customHeight="1" x14ac:dyDescent="0.3"/>
    <row r="169" ht="14.55" customHeight="1" x14ac:dyDescent="0.3"/>
    <row r="170" ht="14.55" customHeight="1" x14ac:dyDescent="0.3"/>
    <row r="171" ht="14.55" customHeight="1" x14ac:dyDescent="0.3"/>
    <row r="172" ht="14.55" customHeight="1" x14ac:dyDescent="0.3"/>
    <row r="173" ht="14.55" customHeight="1" x14ac:dyDescent="0.3"/>
    <row r="174" ht="14.55" customHeight="1" x14ac:dyDescent="0.3"/>
    <row r="175" ht="14.55" customHeight="1" x14ac:dyDescent="0.3"/>
    <row r="176" ht="14.55" customHeight="1" x14ac:dyDescent="0.3"/>
    <row r="177" ht="14.55" customHeight="1" x14ac:dyDescent="0.3"/>
    <row r="178" ht="14.55" customHeight="1" x14ac:dyDescent="0.3"/>
    <row r="180" ht="14.55" customHeight="1" x14ac:dyDescent="0.3"/>
    <row r="181" ht="14.55" customHeight="1" x14ac:dyDescent="0.3"/>
    <row r="182" ht="14.55" customHeight="1" x14ac:dyDescent="0.3"/>
    <row r="183" ht="14.55" customHeight="1" x14ac:dyDescent="0.3"/>
    <row r="184" ht="14.55" customHeight="1" x14ac:dyDescent="0.3"/>
    <row r="185" ht="14.55" customHeight="1" x14ac:dyDescent="0.3"/>
    <row r="186" ht="14.55" customHeight="1" x14ac:dyDescent="0.3"/>
    <row r="187" ht="14.55" customHeight="1" x14ac:dyDescent="0.3"/>
    <row r="188" ht="14.55" customHeight="1" x14ac:dyDescent="0.3"/>
    <row r="189" ht="14.55" customHeight="1" x14ac:dyDescent="0.3"/>
    <row r="190" ht="14.55" customHeight="1" x14ac:dyDescent="0.3"/>
    <row r="191" ht="14.55" customHeight="1" x14ac:dyDescent="0.3"/>
    <row r="192" ht="14.55" customHeight="1" x14ac:dyDescent="0.3"/>
    <row r="193" ht="14.55" customHeight="1" x14ac:dyDescent="0.3"/>
    <row r="194" ht="14.55" customHeight="1" x14ac:dyDescent="0.3"/>
    <row r="195" ht="14.55" customHeight="1" x14ac:dyDescent="0.3"/>
    <row r="196" ht="14.55" customHeight="1" x14ac:dyDescent="0.3"/>
    <row r="197" ht="14.55" customHeight="1" x14ac:dyDescent="0.3"/>
    <row r="198" ht="14.55" customHeight="1" x14ac:dyDescent="0.3"/>
    <row r="199" ht="14.55" customHeight="1" x14ac:dyDescent="0.3"/>
    <row r="200" ht="14.55" customHeight="1" x14ac:dyDescent="0.3"/>
    <row r="201" ht="14.55" customHeight="1" x14ac:dyDescent="0.3"/>
    <row r="202" ht="14.55" customHeight="1" x14ac:dyDescent="0.3"/>
    <row r="203" ht="14.55" customHeight="1" x14ac:dyDescent="0.3"/>
    <row r="204" ht="14.55" customHeight="1" x14ac:dyDescent="0.3"/>
    <row r="205" ht="14.55" customHeight="1" x14ac:dyDescent="0.3"/>
    <row r="206" ht="14.55" customHeight="1" x14ac:dyDescent="0.3"/>
    <row r="207" ht="14.55" customHeight="1" x14ac:dyDescent="0.3"/>
    <row r="208" ht="14.55" customHeight="1" x14ac:dyDescent="0.3"/>
    <row r="209" ht="14.55" customHeight="1" x14ac:dyDescent="0.3"/>
    <row r="210" ht="14.55" customHeight="1" x14ac:dyDescent="0.3"/>
    <row r="211" ht="14.55" customHeight="1" x14ac:dyDescent="0.3"/>
    <row r="212" ht="14.55" customHeight="1" x14ac:dyDescent="0.3"/>
    <row r="213" ht="14.55" customHeight="1" x14ac:dyDescent="0.3"/>
    <row r="214" ht="14.55" customHeight="1" x14ac:dyDescent="0.3"/>
    <row r="215" ht="14.55" customHeight="1" x14ac:dyDescent="0.3"/>
    <row r="216" ht="14.55" customHeight="1" x14ac:dyDescent="0.3"/>
    <row r="217" ht="14.55" customHeight="1" x14ac:dyDescent="0.3"/>
    <row r="218" ht="14.55" customHeight="1" x14ac:dyDescent="0.3"/>
    <row r="219" ht="14.55" customHeight="1" x14ac:dyDescent="0.3"/>
    <row r="220" ht="14.55" customHeight="1" x14ac:dyDescent="0.3"/>
    <row r="221" ht="14.55" customHeight="1" x14ac:dyDescent="0.3"/>
    <row r="222" ht="14.55" customHeight="1" x14ac:dyDescent="0.3"/>
    <row r="223" ht="14.55" customHeight="1" x14ac:dyDescent="0.3"/>
    <row r="224" ht="14.55" customHeight="1" x14ac:dyDescent="0.3"/>
    <row r="225" ht="14.55" customHeight="1" x14ac:dyDescent="0.3"/>
    <row r="226" ht="14.55" customHeight="1" x14ac:dyDescent="0.3"/>
    <row r="227" ht="14.55" customHeight="1" x14ac:dyDescent="0.3"/>
    <row r="228" ht="14.55" customHeight="1" x14ac:dyDescent="0.3"/>
    <row r="229" ht="14.55" customHeight="1" x14ac:dyDescent="0.3"/>
    <row r="230" ht="14.55" customHeight="1" x14ac:dyDescent="0.3"/>
    <row r="231" ht="14.55" customHeight="1" x14ac:dyDescent="0.3"/>
    <row r="232" ht="14.55" customHeight="1" x14ac:dyDescent="0.3"/>
    <row r="233" ht="14.55" customHeight="1" x14ac:dyDescent="0.3"/>
    <row r="234" ht="14.55" customHeight="1" x14ac:dyDescent="0.3"/>
    <row r="235" ht="14.55" customHeight="1" x14ac:dyDescent="0.3"/>
    <row r="236" ht="14.55" customHeight="1" x14ac:dyDescent="0.3"/>
    <row r="237" ht="14.55" customHeight="1" x14ac:dyDescent="0.3"/>
    <row r="238" ht="14.55" customHeight="1" x14ac:dyDescent="0.3"/>
    <row r="239" ht="14.55" customHeight="1" x14ac:dyDescent="0.3"/>
    <row r="240" ht="14.55" customHeight="1" x14ac:dyDescent="0.3"/>
    <row r="241" ht="14.55" customHeight="1" x14ac:dyDescent="0.3"/>
    <row r="242" ht="14.55" customHeight="1" x14ac:dyDescent="0.3"/>
    <row r="243" ht="14.55" customHeight="1" x14ac:dyDescent="0.3"/>
    <row r="244" ht="14.55" customHeight="1" x14ac:dyDescent="0.3"/>
    <row r="245" ht="14.55" customHeight="1" x14ac:dyDescent="0.3"/>
    <row r="246" ht="14.55" customHeight="1" x14ac:dyDescent="0.3"/>
    <row r="247" ht="14.55" customHeight="1" x14ac:dyDescent="0.3"/>
    <row r="248" ht="14.55" customHeight="1" x14ac:dyDescent="0.3"/>
    <row r="249" ht="14.55" customHeight="1" x14ac:dyDescent="0.3"/>
    <row r="250" ht="14.55" customHeight="1" x14ac:dyDescent="0.3"/>
    <row r="251" ht="14.55" customHeight="1" x14ac:dyDescent="0.3"/>
    <row r="252" ht="14.55" customHeight="1" x14ac:dyDescent="0.3"/>
    <row r="253" ht="14.55" customHeight="1" x14ac:dyDescent="0.3"/>
    <row r="254" ht="14.55" customHeight="1" x14ac:dyDescent="0.3"/>
    <row r="255" ht="14.55" customHeight="1" x14ac:dyDescent="0.3"/>
    <row r="256" ht="14.55" customHeight="1" x14ac:dyDescent="0.3"/>
    <row r="257" ht="14.55" customHeight="1" x14ac:dyDescent="0.3"/>
    <row r="258" ht="14.55" customHeight="1" x14ac:dyDescent="0.3"/>
    <row r="259" ht="14.55" customHeight="1" x14ac:dyDescent="0.3"/>
    <row r="260" ht="14.55" customHeight="1" x14ac:dyDescent="0.3"/>
    <row r="261" ht="14.55" customHeight="1" x14ac:dyDescent="0.3"/>
    <row r="262" ht="14.55" customHeight="1" x14ac:dyDescent="0.3"/>
    <row r="263" ht="14.55" customHeight="1" x14ac:dyDescent="0.3"/>
    <row r="264" ht="14.55" customHeight="1" x14ac:dyDescent="0.3"/>
    <row r="265" ht="14.55" customHeight="1" x14ac:dyDescent="0.3"/>
    <row r="266" ht="14.55" customHeight="1" x14ac:dyDescent="0.3"/>
    <row r="267" ht="14.55" customHeight="1" x14ac:dyDescent="0.3"/>
    <row r="268" ht="14.55" customHeight="1" x14ac:dyDescent="0.3"/>
    <row r="269" ht="14.55" customHeight="1" x14ac:dyDescent="0.3"/>
    <row r="270" ht="14.55" customHeight="1" x14ac:dyDescent="0.3"/>
    <row r="271" ht="14.55" customHeight="1" x14ac:dyDescent="0.3"/>
    <row r="272" ht="14.55" customHeight="1" x14ac:dyDescent="0.3"/>
    <row r="273" ht="14.55" customHeight="1" x14ac:dyDescent="0.3"/>
    <row r="274" ht="14.55" customHeight="1" x14ac:dyDescent="0.3"/>
    <row r="275" ht="14.55" customHeight="1" x14ac:dyDescent="0.3"/>
    <row r="276" ht="14.55" customHeight="1" x14ac:dyDescent="0.3"/>
    <row r="277" ht="14.55" customHeight="1" x14ac:dyDescent="0.3"/>
    <row r="278" ht="14.55" customHeight="1" x14ac:dyDescent="0.3"/>
    <row r="279" ht="14.55" customHeight="1" x14ac:dyDescent="0.3"/>
    <row r="280" ht="14.55" customHeight="1" x14ac:dyDescent="0.3"/>
    <row r="281" ht="14.55" customHeight="1" x14ac:dyDescent="0.3"/>
    <row r="282" ht="14.55" customHeight="1" x14ac:dyDescent="0.3"/>
    <row r="283" ht="14.55" customHeight="1" x14ac:dyDescent="0.3"/>
    <row r="284" ht="14.55" customHeight="1" x14ac:dyDescent="0.3"/>
    <row r="285" ht="14.55" customHeight="1" x14ac:dyDescent="0.3"/>
    <row r="286" ht="14.55" customHeight="1" x14ac:dyDescent="0.3"/>
    <row r="287" ht="14.55" customHeight="1" x14ac:dyDescent="0.3"/>
    <row r="288" ht="14.55" customHeight="1" x14ac:dyDescent="0.3"/>
    <row r="289" ht="14.55" customHeight="1" x14ac:dyDescent="0.3"/>
    <row r="290" ht="14.55" customHeight="1" x14ac:dyDescent="0.3"/>
    <row r="291" ht="14.55" customHeight="1" x14ac:dyDescent="0.3"/>
    <row r="292" ht="14.55" customHeight="1" x14ac:dyDescent="0.3"/>
    <row r="293" ht="14.55" customHeight="1" x14ac:dyDescent="0.3"/>
    <row r="294" ht="14.55" customHeight="1" x14ac:dyDescent="0.3"/>
    <row r="295" ht="14.55" customHeight="1" x14ac:dyDescent="0.3"/>
    <row r="296" ht="14.55" customHeight="1" x14ac:dyDescent="0.3"/>
    <row r="297" ht="14.55" customHeight="1" x14ac:dyDescent="0.3"/>
    <row r="298" ht="14.55" customHeight="1" x14ac:dyDescent="0.3"/>
    <row r="299" ht="14.55" customHeight="1" x14ac:dyDescent="0.3"/>
    <row r="300" ht="14.55" customHeight="1" x14ac:dyDescent="0.3"/>
    <row r="301" ht="14.55" customHeight="1" x14ac:dyDescent="0.3"/>
    <row r="302" ht="14.55" customHeight="1" x14ac:dyDescent="0.3"/>
    <row r="303" ht="14.55" customHeight="1" x14ac:dyDescent="0.3"/>
    <row r="304" ht="14.55" customHeight="1" x14ac:dyDescent="0.3"/>
    <row r="305" ht="14.55" customHeight="1" x14ac:dyDescent="0.3"/>
    <row r="306" ht="14.55" customHeight="1" x14ac:dyDescent="0.3"/>
    <row r="307" ht="14.55" customHeight="1" x14ac:dyDescent="0.3"/>
    <row r="308" ht="14.55" customHeight="1" x14ac:dyDescent="0.3"/>
    <row r="309" ht="14.55" customHeight="1" x14ac:dyDescent="0.3"/>
    <row r="310" ht="14.55" customHeight="1" x14ac:dyDescent="0.3"/>
    <row r="311" ht="14.55" customHeight="1" x14ac:dyDescent="0.3"/>
    <row r="312" ht="14.55" customHeight="1" x14ac:dyDescent="0.3"/>
    <row r="313" ht="14.55" customHeight="1" x14ac:dyDescent="0.3"/>
    <row r="314" ht="14.55" customHeight="1" x14ac:dyDescent="0.3"/>
    <row r="315" ht="14.55" customHeight="1" x14ac:dyDescent="0.3"/>
    <row r="316" ht="14.55" customHeight="1" x14ac:dyDescent="0.3"/>
    <row r="317" ht="14.55" customHeight="1" x14ac:dyDescent="0.3"/>
    <row r="318" ht="14.55" customHeight="1" x14ac:dyDescent="0.3"/>
    <row r="319" ht="14.55" customHeight="1" x14ac:dyDescent="0.3"/>
    <row r="320" ht="14.55" customHeight="1" x14ac:dyDescent="0.3"/>
    <row r="321" spans="4:4" ht="14.55" customHeight="1" x14ac:dyDescent="0.3"/>
    <row r="322" spans="4:4" ht="14.55" customHeight="1" x14ac:dyDescent="0.3"/>
    <row r="323" spans="4:4" ht="14.55" customHeight="1" x14ac:dyDescent="0.3"/>
    <row r="324" spans="4:4" ht="14.55" customHeight="1" x14ac:dyDescent="0.3"/>
    <row r="325" spans="4:4" ht="14.55" customHeight="1" x14ac:dyDescent="0.3"/>
    <row r="326" spans="4:4" ht="14.55" customHeight="1" x14ac:dyDescent="0.3"/>
    <row r="327" spans="4:4" x14ac:dyDescent="0.3">
      <c r="D327" s="19"/>
    </row>
    <row r="328" spans="4:4" ht="14.55" customHeight="1" x14ac:dyDescent="0.3"/>
    <row r="329" spans="4:4" ht="14.55" customHeight="1" x14ac:dyDescent="0.3"/>
  </sheetData>
  <mergeCells count="28">
    <mergeCell ref="AT1:AV1"/>
    <mergeCell ref="AW1:AY1"/>
    <mergeCell ref="A2:F2"/>
    <mergeCell ref="H2:L2"/>
    <mergeCell ref="N2:R2"/>
    <mergeCell ref="S2:X2"/>
    <mergeCell ref="AA2:AD2"/>
    <mergeCell ref="AH2:AJ2"/>
    <mergeCell ref="AK2:AP2"/>
    <mergeCell ref="AT2:AV2"/>
    <mergeCell ref="A1:E1"/>
    <mergeCell ref="G1:L1"/>
    <mergeCell ref="M1:R1"/>
    <mergeCell ref="S1:X1"/>
    <mergeCell ref="Y1:AD1"/>
    <mergeCell ref="AK1:AP1"/>
    <mergeCell ref="AQ4:AQ34"/>
    <mergeCell ref="AS4:AS34"/>
    <mergeCell ref="AR4:AR34"/>
    <mergeCell ref="AW2:AY2"/>
    <mergeCell ref="E3:F3"/>
    <mergeCell ref="K3:L3"/>
    <mergeCell ref="Q3:R3"/>
    <mergeCell ref="W3:X3"/>
    <mergeCell ref="AB3:AD3"/>
    <mergeCell ref="AO3:AP3"/>
    <mergeCell ref="AT3:AV3"/>
    <mergeCell ref="AW3:AY3"/>
  </mergeCells>
  <conditionalFormatting sqref="T4:T33 Z4:Z33 AF4:AF33 AL4:AL33 AR4">
    <cfRule type="expression" dxfId="34" priority="47">
      <formula>Q4="D"</formula>
    </cfRule>
  </conditionalFormatting>
  <conditionalFormatting sqref="G34:H34 AJ5:AK14 M17:N17 L18:N27 S31:S33 AK4 AJ19:AK28 AJ33:AK33 L4:N6 M7:N7 L29:N29 M28:N28 R4:S9 S10 S24 R11:S19 R23:S23 R25:S25 X13:Y13 R28:S30 X4:Y5 Y14:Y17 X18:Y20 Y21 X22:Y31 X33:Y33 Y32 S26:S27 R26 AP4:AQ4 AP5:AP33 AK15:AK18 AK29:AK32 AD4:AE31 AE32:AE33 X20:X22 Y6:Y12 R30:R34 S20:S22 R9:R12 M30:N31 L17:L19 L8:N16">
    <cfRule type="expression" dxfId="33" priority="46">
      <formula>E4="D"</formula>
    </cfRule>
  </conditionalFormatting>
  <conditionalFormatting sqref="AV4:AV33">
    <cfRule type="expression" dxfId="32" priority="45">
      <formula>AT4="D"</formula>
    </cfRule>
  </conditionalFormatting>
  <conditionalFormatting sqref="A4:B33">
    <cfRule type="expression" dxfId="31" priority="48">
      <formula>#REF!="D"</formula>
    </cfRule>
  </conditionalFormatting>
  <conditionalFormatting sqref="F28:H33 F4:H6 G26:H27 F23:H23 H7:H22 F7:F22 F25:H25 G24:H24 F26:F28">
    <cfRule type="expression" dxfId="30" priority="49">
      <formula>D4="D"</formula>
    </cfRule>
  </conditionalFormatting>
  <conditionalFormatting sqref="A34:B34">
    <cfRule type="expression" dxfId="29" priority="44">
      <formula>#REF!="D"</formula>
    </cfRule>
  </conditionalFormatting>
  <conditionalFormatting sqref="I34 AS4">
    <cfRule type="expression" dxfId="28" priority="50">
      <formula>E4="D"</formula>
    </cfRule>
  </conditionalFormatting>
  <conditionalFormatting sqref="L17">
    <cfRule type="expression" dxfId="27" priority="43">
      <formula>J17="D"</formula>
    </cfRule>
  </conditionalFormatting>
  <conditionalFormatting sqref="L7">
    <cfRule type="expression" dxfId="26" priority="33">
      <formula>J7="D"</formula>
    </cfRule>
  </conditionalFormatting>
  <conditionalFormatting sqref="L28">
    <cfRule type="expression" dxfId="25" priority="31">
      <formula>J28="D"</formula>
    </cfRule>
  </conditionalFormatting>
  <conditionalFormatting sqref="R10">
    <cfRule type="expression" dxfId="24" priority="30">
      <formula>P10="D"</formula>
    </cfRule>
  </conditionalFormatting>
  <conditionalFormatting sqref="R31">
    <cfRule type="expression" dxfId="23" priority="27">
      <formula>P31="D"</formula>
    </cfRule>
  </conditionalFormatting>
  <conditionalFormatting sqref="R27">
    <cfRule type="expression" dxfId="22" priority="26">
      <formula>P27="D"</formula>
    </cfRule>
  </conditionalFormatting>
  <conditionalFormatting sqref="X6:X9">
    <cfRule type="expression" dxfId="21" priority="23">
      <formula>V6="D"</formula>
    </cfRule>
  </conditionalFormatting>
  <conditionalFormatting sqref="X15:X17">
    <cfRule type="expression" dxfId="20" priority="22">
      <formula>V15="D"</formula>
    </cfRule>
  </conditionalFormatting>
  <conditionalFormatting sqref="X21">
    <cfRule type="expression" dxfId="19" priority="21">
      <formula>V21="D"</formula>
    </cfRule>
  </conditionalFormatting>
  <conditionalFormatting sqref="X32">
    <cfRule type="expression" dxfId="18" priority="19">
      <formula>V32="D"</formula>
    </cfRule>
  </conditionalFormatting>
  <conditionalFormatting sqref="AJ17:AJ18">
    <cfRule type="expression" dxfId="17" priority="18">
      <formula>AH17="D"</formula>
    </cfRule>
  </conditionalFormatting>
  <conditionalFormatting sqref="AJ31:AJ32">
    <cfRule type="expression" dxfId="16" priority="17">
      <formula>AH31="D"</formula>
    </cfRule>
  </conditionalFormatting>
  <conditionalFormatting sqref="AD34">
    <cfRule type="expression" dxfId="15" priority="16">
      <formula>AB34="D"</formula>
    </cfRule>
  </conditionalFormatting>
  <conditionalFormatting sqref="AJ4">
    <cfRule type="expression" dxfId="14" priority="15">
      <formula>AH4="D"</formula>
    </cfRule>
  </conditionalFormatting>
  <conditionalFormatting sqref="X19">
    <cfRule type="expression" dxfId="13" priority="14">
      <formula>V19="D"</formula>
    </cfRule>
  </conditionalFormatting>
  <conditionalFormatting sqref="X12">
    <cfRule type="expression" dxfId="12" priority="13">
      <formula>V12="D"</formula>
    </cfRule>
  </conditionalFormatting>
  <conditionalFormatting sqref="X14">
    <cfRule type="expression" dxfId="11" priority="12">
      <formula>V14="D"</formula>
    </cfRule>
  </conditionalFormatting>
  <conditionalFormatting sqref="R29">
    <cfRule type="expression" dxfId="10" priority="11">
      <formula>P29="D"</formula>
    </cfRule>
  </conditionalFormatting>
  <conditionalFormatting sqref="R22">
    <cfRule type="expression" dxfId="9" priority="10">
      <formula>P22="D"</formula>
    </cfRule>
  </conditionalFormatting>
  <conditionalFormatting sqref="R20">
    <cfRule type="expression" dxfId="8" priority="9">
      <formula>P20="D"</formula>
    </cfRule>
  </conditionalFormatting>
  <conditionalFormatting sqref="R21">
    <cfRule type="expression" dxfId="7" priority="8">
      <formula>P21="D"</formula>
    </cfRule>
  </conditionalFormatting>
  <conditionalFormatting sqref="R24">
    <cfRule type="expression" dxfId="6" priority="7">
      <formula>P24="D"</formula>
    </cfRule>
  </conditionalFormatting>
  <conditionalFormatting sqref="R8">
    <cfRule type="expression" dxfId="5" priority="6">
      <formula>P8="D"</formula>
    </cfRule>
  </conditionalFormatting>
  <conditionalFormatting sqref="X10">
    <cfRule type="expression" dxfId="4" priority="5">
      <formula>V10="D"</formula>
    </cfRule>
  </conditionalFormatting>
  <conditionalFormatting sqref="X11">
    <cfRule type="expression" dxfId="3" priority="4">
      <formula>V11="D"</formula>
    </cfRule>
  </conditionalFormatting>
  <conditionalFormatting sqref="L30">
    <cfRule type="expression" dxfId="2" priority="3">
      <formula>J30="D"</formula>
    </cfRule>
  </conditionalFormatting>
  <conditionalFormatting sqref="L16">
    <cfRule type="expression" dxfId="1" priority="2">
      <formula>J16="D"</formula>
    </cfRule>
  </conditionalFormatting>
  <conditionalFormatting sqref="F24">
    <cfRule type="expression" dxfId="0" priority="1">
      <formula>D24="D"</formula>
    </cfRule>
  </conditionalFormatting>
  <printOptions horizontalCentered="1"/>
  <pageMargins left="0.7" right="0.7" top="0.75" bottom="0.75" header="0.3" footer="0.3"/>
  <pageSetup paperSize="9" scale="2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1"/>
  <sheetViews>
    <sheetView tabSelected="1" workbookViewId="0">
      <selection activeCell="A4" sqref="A4"/>
    </sheetView>
  </sheetViews>
  <sheetFormatPr baseColWidth="10" defaultColWidth="9.21875" defaultRowHeight="14.4" x14ac:dyDescent="0.3"/>
  <cols>
    <col min="1" max="1" width="39.77734375" customWidth="1"/>
    <col min="2" max="2" width="27.5546875" customWidth="1"/>
    <col min="3" max="3" width="14.44140625" customWidth="1"/>
    <col min="4" max="4" width="28.77734375" customWidth="1"/>
    <col min="5" max="5" width="67.44140625" customWidth="1"/>
    <col min="6" max="6" width="38.21875" customWidth="1"/>
  </cols>
  <sheetData>
    <row r="1" spans="1:6" x14ac:dyDescent="0.3">
      <c r="A1" s="103" t="s">
        <v>64</v>
      </c>
      <c r="B1" s="104" t="s">
        <v>65</v>
      </c>
      <c r="C1" s="104" t="s">
        <v>66</v>
      </c>
      <c r="D1" s="104" t="s">
        <v>67</v>
      </c>
      <c r="E1" s="105" t="s">
        <v>68</v>
      </c>
      <c r="F1" s="105" t="s">
        <v>69</v>
      </c>
    </row>
    <row r="2" spans="1:6" ht="31.5" customHeight="1" x14ac:dyDescent="0.3">
      <c r="A2" s="106">
        <v>45302</v>
      </c>
      <c r="B2" s="107" t="s">
        <v>70</v>
      </c>
      <c r="C2" s="107" t="s">
        <v>71</v>
      </c>
      <c r="D2" s="108" t="s">
        <v>72</v>
      </c>
      <c r="E2" s="109" t="s">
        <v>73</v>
      </c>
      <c r="F2" s="109"/>
    </row>
    <row r="3" spans="1:6" ht="10.5" customHeight="1" x14ac:dyDescent="0.3">
      <c r="A3" s="110"/>
      <c r="B3" s="265"/>
      <c r="C3" s="265"/>
      <c r="D3" s="266"/>
      <c r="E3" s="267"/>
      <c r="F3" s="267"/>
    </row>
    <row r="4" spans="1:6" ht="31.5" customHeight="1" x14ac:dyDescent="0.3">
      <c r="A4" s="268" t="s">
        <v>74</v>
      </c>
      <c r="B4" s="269" t="s">
        <v>75</v>
      </c>
      <c r="C4" s="269" t="s">
        <v>76</v>
      </c>
      <c r="D4" s="270" t="s">
        <v>76</v>
      </c>
      <c r="E4" s="271" t="s">
        <v>77</v>
      </c>
      <c r="F4" s="271" t="s">
        <v>78</v>
      </c>
    </row>
    <row r="5" spans="1:6" ht="27.75" customHeight="1" x14ac:dyDescent="0.3">
      <c r="A5" s="111">
        <v>45314</v>
      </c>
      <c r="B5" s="112" t="s">
        <v>79</v>
      </c>
      <c r="C5" s="112" t="s">
        <v>80</v>
      </c>
      <c r="D5" s="113" t="s">
        <v>81</v>
      </c>
      <c r="E5" s="114" t="s">
        <v>82</v>
      </c>
      <c r="F5" s="114"/>
    </row>
    <row r="6" spans="1:6" ht="10.5" customHeight="1" x14ac:dyDescent="0.3">
      <c r="A6" s="110"/>
      <c r="B6" s="265"/>
      <c r="C6" s="265"/>
      <c r="D6" s="266"/>
      <c r="E6" s="267"/>
      <c r="F6" s="267"/>
    </row>
    <row r="7" spans="1:6" ht="66" customHeight="1" x14ac:dyDescent="0.3">
      <c r="A7" s="268" t="s">
        <v>83</v>
      </c>
      <c r="B7" s="269" t="s">
        <v>75</v>
      </c>
      <c r="C7" s="269" t="s">
        <v>76</v>
      </c>
      <c r="D7" s="269" t="s">
        <v>76</v>
      </c>
      <c r="E7" s="271" t="s">
        <v>84</v>
      </c>
      <c r="F7" s="271" t="s">
        <v>85</v>
      </c>
    </row>
    <row r="8" spans="1:6" ht="27.75" customHeight="1" x14ac:dyDescent="0.3">
      <c r="A8" s="111">
        <v>45328</v>
      </c>
      <c r="B8" s="112" t="s">
        <v>86</v>
      </c>
      <c r="C8" s="112" t="s">
        <v>80</v>
      </c>
      <c r="D8" s="113" t="s">
        <v>87</v>
      </c>
      <c r="E8" s="114" t="s">
        <v>82</v>
      </c>
      <c r="F8" s="114"/>
    </row>
    <row r="9" spans="1:6" ht="10.5" customHeight="1" x14ac:dyDescent="0.3">
      <c r="A9" s="110"/>
      <c r="B9" s="265"/>
      <c r="C9" s="265"/>
      <c r="D9" s="266"/>
      <c r="E9" s="267"/>
      <c r="F9" s="267"/>
    </row>
    <row r="10" spans="1:6" ht="61.5" customHeight="1" x14ac:dyDescent="0.3">
      <c r="A10" s="268" t="s">
        <v>88</v>
      </c>
      <c r="B10" s="269" t="s">
        <v>75</v>
      </c>
      <c r="C10" s="269" t="s">
        <v>76</v>
      </c>
      <c r="D10" s="269" t="s">
        <v>76</v>
      </c>
      <c r="E10" s="271" t="s">
        <v>89</v>
      </c>
      <c r="F10" s="271" t="s">
        <v>90</v>
      </c>
    </row>
    <row r="11" spans="1:6" ht="27.75" customHeight="1" x14ac:dyDescent="0.3">
      <c r="A11" s="111">
        <v>45337</v>
      </c>
      <c r="B11" s="112" t="s">
        <v>91</v>
      </c>
      <c r="C11" s="112" t="s">
        <v>92</v>
      </c>
      <c r="D11" s="113" t="s">
        <v>93</v>
      </c>
      <c r="E11" s="114" t="s">
        <v>82</v>
      </c>
      <c r="F11" s="114"/>
    </row>
    <row r="12" spans="1:6" ht="10.5" customHeight="1" x14ac:dyDescent="0.3">
      <c r="A12" s="110"/>
      <c r="B12" s="265"/>
      <c r="C12" s="265"/>
      <c r="D12" s="266"/>
      <c r="E12" s="267"/>
      <c r="F12" s="267"/>
    </row>
    <row r="13" spans="1:6" ht="64.5" customHeight="1" x14ac:dyDescent="0.3">
      <c r="A13" s="268" t="s">
        <v>94</v>
      </c>
      <c r="B13" s="269" t="s">
        <v>75</v>
      </c>
      <c r="C13" s="269" t="s">
        <v>76</v>
      </c>
      <c r="D13" s="269" t="s">
        <v>76</v>
      </c>
      <c r="E13" s="271" t="s">
        <v>95</v>
      </c>
      <c r="F13" s="271" t="s">
        <v>96</v>
      </c>
    </row>
    <row r="14" spans="1:6" ht="27.75" customHeight="1" x14ac:dyDescent="0.3">
      <c r="A14" s="111">
        <v>45349</v>
      </c>
      <c r="B14" s="112" t="s">
        <v>97</v>
      </c>
      <c r="C14" s="112" t="s">
        <v>92</v>
      </c>
      <c r="D14" s="113" t="s">
        <v>81</v>
      </c>
      <c r="E14" s="114" t="s">
        <v>82</v>
      </c>
      <c r="F14" s="114"/>
    </row>
    <row r="15" spans="1:6" ht="10.5" customHeight="1" x14ac:dyDescent="0.3">
      <c r="A15" s="110"/>
      <c r="B15" s="265"/>
      <c r="C15" s="265"/>
      <c r="D15" s="266"/>
      <c r="E15" s="267"/>
      <c r="F15" s="267"/>
    </row>
    <row r="16" spans="1:6" ht="45" customHeight="1" x14ac:dyDescent="0.3">
      <c r="A16" s="268" t="s">
        <v>98</v>
      </c>
      <c r="B16" s="269" t="s">
        <v>75</v>
      </c>
      <c r="C16" s="269" t="s">
        <v>76</v>
      </c>
      <c r="D16" s="269" t="s">
        <v>76</v>
      </c>
      <c r="E16" s="271" t="s">
        <v>99</v>
      </c>
      <c r="F16" s="271" t="s">
        <v>100</v>
      </c>
    </row>
    <row r="17" spans="1:6" ht="27.75" customHeight="1" x14ac:dyDescent="0.3">
      <c r="A17" s="330">
        <v>45358</v>
      </c>
      <c r="B17" s="116" t="s">
        <v>101</v>
      </c>
      <c r="C17" s="116" t="s">
        <v>92</v>
      </c>
      <c r="D17" s="117" t="s">
        <v>93</v>
      </c>
      <c r="E17" s="118" t="s">
        <v>82</v>
      </c>
      <c r="F17" s="118"/>
    </row>
    <row r="18" spans="1:6" ht="53.25" customHeight="1" x14ac:dyDescent="0.3">
      <c r="A18" s="331"/>
      <c r="B18" s="119" t="s">
        <v>102</v>
      </c>
      <c r="C18" s="119" t="s">
        <v>103</v>
      </c>
      <c r="D18" s="120" t="s">
        <v>104</v>
      </c>
      <c r="E18" s="121" t="s">
        <v>105</v>
      </c>
      <c r="F18" s="121" t="s">
        <v>105</v>
      </c>
    </row>
    <row r="19" spans="1:6" ht="10.5" customHeight="1" x14ac:dyDescent="0.3">
      <c r="A19" s="110"/>
      <c r="B19" s="265"/>
      <c r="C19" s="265"/>
      <c r="D19" s="266"/>
      <c r="E19" s="267"/>
      <c r="F19" s="267"/>
    </row>
    <row r="20" spans="1:6" ht="61.5" customHeight="1" x14ac:dyDescent="0.3">
      <c r="A20" s="268" t="s">
        <v>106</v>
      </c>
      <c r="B20" s="269" t="s">
        <v>75</v>
      </c>
      <c r="C20" s="269" t="s">
        <v>76</v>
      </c>
      <c r="D20" s="270" t="s">
        <v>76</v>
      </c>
      <c r="E20" s="271" t="s">
        <v>107</v>
      </c>
      <c r="F20" s="271" t="s">
        <v>108</v>
      </c>
    </row>
    <row r="21" spans="1:6" ht="27.75" customHeight="1" x14ac:dyDescent="0.3">
      <c r="A21" s="111">
        <v>45370</v>
      </c>
      <c r="B21" s="112" t="s">
        <v>109</v>
      </c>
      <c r="C21" s="112" t="s">
        <v>92</v>
      </c>
      <c r="D21" s="113" t="s">
        <v>110</v>
      </c>
      <c r="E21" s="114" t="s">
        <v>82</v>
      </c>
      <c r="F21" s="114"/>
    </row>
    <row r="22" spans="1:6" ht="10.5" customHeight="1" x14ac:dyDescent="0.3">
      <c r="A22" s="110"/>
      <c r="B22" s="265"/>
      <c r="C22" s="265"/>
      <c r="D22" s="266"/>
      <c r="E22" s="267"/>
      <c r="F22" s="267"/>
    </row>
    <row r="23" spans="1:6" ht="31.5" customHeight="1" x14ac:dyDescent="0.3">
      <c r="A23" s="268" t="s">
        <v>111</v>
      </c>
      <c r="B23" s="269" t="s">
        <v>75</v>
      </c>
      <c r="C23" s="269" t="s">
        <v>76</v>
      </c>
      <c r="D23" s="270" t="s">
        <v>76</v>
      </c>
      <c r="E23" s="271" t="s">
        <v>112</v>
      </c>
      <c r="F23" s="272"/>
    </row>
    <row r="24" spans="1:6" ht="27.75" customHeight="1" x14ac:dyDescent="0.3">
      <c r="A24" s="330">
        <v>45379</v>
      </c>
      <c r="B24" s="116" t="s">
        <v>113</v>
      </c>
      <c r="C24" s="116" t="s">
        <v>92</v>
      </c>
      <c r="D24" s="117" t="s">
        <v>114</v>
      </c>
      <c r="E24" s="118" t="s">
        <v>82</v>
      </c>
      <c r="F24" s="118"/>
    </row>
    <row r="25" spans="1:6" ht="31.5" customHeight="1" x14ac:dyDescent="0.3">
      <c r="A25" s="331"/>
      <c r="B25" s="119" t="s">
        <v>102</v>
      </c>
      <c r="C25" s="119" t="s">
        <v>103</v>
      </c>
      <c r="D25" s="120" t="s">
        <v>104</v>
      </c>
      <c r="E25" s="121" t="s">
        <v>115</v>
      </c>
      <c r="F25" s="121" t="s">
        <v>115</v>
      </c>
    </row>
    <row r="26" spans="1:6" ht="10.5" customHeight="1" x14ac:dyDescent="0.3">
      <c r="A26" s="110"/>
      <c r="B26" s="265"/>
      <c r="C26" s="265"/>
      <c r="D26" s="266"/>
      <c r="E26" s="267"/>
      <c r="F26" s="267"/>
    </row>
    <row r="27" spans="1:6" ht="65.25" customHeight="1" x14ac:dyDescent="0.3">
      <c r="A27" s="268" t="s">
        <v>116</v>
      </c>
      <c r="B27" s="269" t="s">
        <v>75</v>
      </c>
      <c r="C27" s="269" t="s">
        <v>76</v>
      </c>
      <c r="D27" s="270" t="s">
        <v>76</v>
      </c>
      <c r="E27" s="271" t="s">
        <v>117</v>
      </c>
      <c r="F27" s="271" t="s">
        <v>118</v>
      </c>
    </row>
    <row r="28" spans="1:6" ht="27.75" customHeight="1" x14ac:dyDescent="0.3">
      <c r="A28" s="115">
        <v>45391</v>
      </c>
      <c r="B28" s="116" t="s">
        <v>119</v>
      </c>
      <c r="C28" s="116" t="s">
        <v>92</v>
      </c>
      <c r="D28" s="117" t="s">
        <v>110</v>
      </c>
      <c r="E28" s="118" t="s">
        <v>82</v>
      </c>
      <c r="F28" s="118"/>
    </row>
    <row r="29" spans="1:6" ht="10.5" customHeight="1" x14ac:dyDescent="0.3">
      <c r="A29" s="122"/>
      <c r="B29" s="123"/>
      <c r="C29" s="123"/>
      <c r="D29" s="124"/>
      <c r="E29" s="125"/>
      <c r="F29" s="125"/>
    </row>
    <row r="30" spans="1:6" ht="51.75" customHeight="1" x14ac:dyDescent="0.3">
      <c r="A30" s="268" t="s">
        <v>120</v>
      </c>
      <c r="B30" s="269" t="s">
        <v>75</v>
      </c>
      <c r="C30" s="269" t="s">
        <v>76</v>
      </c>
      <c r="D30" s="270" t="s">
        <v>76</v>
      </c>
      <c r="E30" s="126" t="s">
        <v>121</v>
      </c>
      <c r="F30" s="271" t="s">
        <v>122</v>
      </c>
    </row>
    <row r="31" spans="1:6" ht="27.75" customHeight="1" x14ac:dyDescent="0.3">
      <c r="A31" s="330">
        <v>45400</v>
      </c>
      <c r="B31" s="116" t="s">
        <v>123</v>
      </c>
      <c r="C31" s="116" t="s">
        <v>92</v>
      </c>
      <c r="D31" s="117" t="s">
        <v>87</v>
      </c>
      <c r="E31" s="118" t="s">
        <v>82</v>
      </c>
      <c r="F31" s="118" t="s">
        <v>82</v>
      </c>
    </row>
    <row r="32" spans="1:6" ht="31.5" customHeight="1" x14ac:dyDescent="0.3">
      <c r="A32" s="331"/>
      <c r="B32" s="119" t="s">
        <v>102</v>
      </c>
      <c r="C32" s="119" t="s">
        <v>103</v>
      </c>
      <c r="D32" s="120" t="s">
        <v>104</v>
      </c>
      <c r="E32" s="121" t="s">
        <v>124</v>
      </c>
      <c r="F32" s="121" t="s">
        <v>124</v>
      </c>
    </row>
    <row r="33" spans="1:6" ht="10.5" customHeight="1" x14ac:dyDescent="0.3">
      <c r="A33" s="122"/>
      <c r="B33" s="123"/>
      <c r="C33" s="123"/>
      <c r="D33" s="124"/>
      <c r="E33" s="125"/>
      <c r="F33" s="125"/>
    </row>
    <row r="34" spans="1:6" ht="48" customHeight="1" x14ac:dyDescent="0.3">
      <c r="A34" s="268" t="s">
        <v>125</v>
      </c>
      <c r="B34" s="269" t="s">
        <v>75</v>
      </c>
      <c r="C34" s="269" t="s">
        <v>76</v>
      </c>
      <c r="D34" s="270" t="s">
        <v>76</v>
      </c>
      <c r="E34" s="271" t="s">
        <v>126</v>
      </c>
      <c r="F34" s="272"/>
    </row>
    <row r="35" spans="1:6" ht="31.5" customHeight="1" x14ac:dyDescent="0.3">
      <c r="A35" s="127">
        <v>45414</v>
      </c>
      <c r="B35" s="128" t="s">
        <v>127</v>
      </c>
      <c r="C35" s="128" t="s">
        <v>128</v>
      </c>
      <c r="D35" s="129" t="s">
        <v>129</v>
      </c>
      <c r="E35" s="130" t="s">
        <v>82</v>
      </c>
      <c r="F35" s="130" t="s">
        <v>82</v>
      </c>
    </row>
    <row r="36" spans="1:6" ht="10.5" customHeight="1" x14ac:dyDescent="0.3">
      <c r="A36" s="131"/>
      <c r="B36" s="132"/>
      <c r="C36" s="132"/>
      <c r="D36" s="133"/>
      <c r="E36" s="134"/>
      <c r="F36" s="134"/>
    </row>
    <row r="37" spans="1:6" ht="105" customHeight="1" x14ac:dyDescent="0.3">
      <c r="A37" s="135" t="s">
        <v>130</v>
      </c>
      <c r="B37" s="136" t="s">
        <v>131</v>
      </c>
      <c r="C37" s="136" t="s">
        <v>132</v>
      </c>
      <c r="D37" s="137" t="s">
        <v>133</v>
      </c>
      <c r="E37" s="138"/>
      <c r="F37" s="139"/>
    </row>
    <row r="38" spans="1:6" ht="10.5" customHeight="1" x14ac:dyDescent="0.3">
      <c r="A38" s="110"/>
      <c r="B38" s="265"/>
      <c r="C38" s="265"/>
      <c r="D38" s="266" t="s">
        <v>134</v>
      </c>
      <c r="E38" s="267"/>
      <c r="F38" s="267"/>
    </row>
    <row r="39" spans="1:6" x14ac:dyDescent="0.3">
      <c r="A39" s="273">
        <v>45441</v>
      </c>
      <c r="B39" s="332" t="s">
        <v>135</v>
      </c>
      <c r="C39" s="334" t="s">
        <v>136</v>
      </c>
      <c r="D39" s="338" t="s">
        <v>137</v>
      </c>
      <c r="E39" s="336" t="s">
        <v>138</v>
      </c>
      <c r="F39" s="336"/>
    </row>
    <row r="40" spans="1:6" x14ac:dyDescent="0.3">
      <c r="A40" s="140">
        <v>45442</v>
      </c>
      <c r="B40" s="333"/>
      <c r="C40" s="335"/>
      <c r="D40" s="339"/>
      <c r="E40" s="337"/>
      <c r="F40" s="337"/>
    </row>
    <row r="41" spans="1:6" x14ac:dyDescent="0.3">
      <c r="A41" s="141" t="s">
        <v>139</v>
      </c>
      <c r="B41" s="142" t="s">
        <v>140</v>
      </c>
      <c r="C41" s="143"/>
      <c r="D41" s="144"/>
      <c r="E41" s="145" t="s">
        <v>141</v>
      </c>
      <c r="F41" s="145"/>
    </row>
    <row r="42" spans="1:6" ht="10.5" customHeight="1" x14ac:dyDescent="0.3">
      <c r="A42" s="110"/>
      <c r="B42" s="265"/>
      <c r="C42" s="265"/>
      <c r="D42" s="266"/>
      <c r="E42" s="267"/>
      <c r="F42" s="267"/>
    </row>
    <row r="43" spans="1:6" x14ac:dyDescent="0.3">
      <c r="A43" s="273">
        <v>45455</v>
      </c>
      <c r="B43" s="332" t="s">
        <v>142</v>
      </c>
      <c r="C43" s="334" t="s">
        <v>136</v>
      </c>
      <c r="D43" s="338" t="s">
        <v>137</v>
      </c>
      <c r="E43" s="336" t="s">
        <v>138</v>
      </c>
      <c r="F43" s="336"/>
    </row>
    <row r="44" spans="1:6" x14ac:dyDescent="0.3">
      <c r="A44" s="140">
        <v>45456</v>
      </c>
      <c r="B44" s="333"/>
      <c r="C44" s="335"/>
      <c r="D44" s="339"/>
      <c r="E44" s="337"/>
      <c r="F44" s="337"/>
    </row>
    <row r="45" spans="1:6" x14ac:dyDescent="0.3">
      <c r="A45" s="141" t="s">
        <v>143</v>
      </c>
      <c r="B45" s="142" t="s">
        <v>140</v>
      </c>
      <c r="C45" s="143"/>
      <c r="D45" s="144"/>
      <c r="E45" s="145" t="s">
        <v>141</v>
      </c>
      <c r="F45" s="145"/>
    </row>
    <row r="46" spans="1:6" ht="10.5" customHeight="1" x14ac:dyDescent="0.3">
      <c r="A46" s="110"/>
      <c r="B46" s="265"/>
      <c r="C46" s="265"/>
      <c r="D46" s="266"/>
      <c r="E46" s="267"/>
      <c r="F46" s="267"/>
    </row>
    <row r="47" spans="1:6" x14ac:dyDescent="0.3">
      <c r="A47" s="273">
        <v>45469</v>
      </c>
      <c r="B47" s="332" t="s">
        <v>144</v>
      </c>
      <c r="C47" s="334" t="s">
        <v>136</v>
      </c>
      <c r="D47" s="338" t="s">
        <v>137</v>
      </c>
      <c r="E47" s="336" t="s">
        <v>138</v>
      </c>
      <c r="F47" s="336"/>
    </row>
    <row r="48" spans="1:6" x14ac:dyDescent="0.3">
      <c r="A48" s="140">
        <v>45470</v>
      </c>
      <c r="B48" s="333"/>
      <c r="C48" s="335"/>
      <c r="D48" s="339"/>
      <c r="E48" s="337"/>
      <c r="F48" s="337"/>
    </row>
    <row r="49" spans="1:6" x14ac:dyDescent="0.3">
      <c r="A49" s="141" t="s">
        <v>145</v>
      </c>
      <c r="B49" s="142" t="s">
        <v>140</v>
      </c>
      <c r="C49" s="143"/>
      <c r="D49" s="144"/>
      <c r="E49" s="145" t="s">
        <v>141</v>
      </c>
      <c r="F49" s="145"/>
    </row>
    <row r="50" spans="1:6" ht="10.5" customHeight="1" x14ac:dyDescent="0.3">
      <c r="A50" s="110"/>
      <c r="B50" s="265"/>
      <c r="C50" s="265"/>
      <c r="D50" s="266"/>
      <c r="E50" s="267"/>
      <c r="F50" s="267"/>
    </row>
    <row r="51" spans="1:6" ht="31.5" customHeight="1" x14ac:dyDescent="0.3">
      <c r="A51" s="146">
        <v>45484</v>
      </c>
      <c r="B51" s="147" t="s">
        <v>146</v>
      </c>
      <c r="C51" s="148" t="s">
        <v>147</v>
      </c>
      <c r="D51" s="148" t="s">
        <v>148</v>
      </c>
      <c r="E51" s="149" t="s">
        <v>149</v>
      </c>
      <c r="F51" s="149"/>
    </row>
  </sheetData>
  <mergeCells count="18">
    <mergeCell ref="B47:B48"/>
    <mergeCell ref="C47:C48"/>
    <mergeCell ref="D47:D48"/>
    <mergeCell ref="E47:E48"/>
    <mergeCell ref="F47:F48"/>
    <mergeCell ref="E39:E40"/>
    <mergeCell ref="F39:F40"/>
    <mergeCell ref="B43:B44"/>
    <mergeCell ref="C43:C44"/>
    <mergeCell ref="D43:D44"/>
    <mergeCell ref="E43:E44"/>
    <mergeCell ref="F43:F44"/>
    <mergeCell ref="D39:D40"/>
    <mergeCell ref="A17:A18"/>
    <mergeCell ref="A24:A25"/>
    <mergeCell ref="A31:A32"/>
    <mergeCell ref="B39:B40"/>
    <mergeCell ref="C39:C40"/>
  </mergeCells>
  <pageMargins left="0.25" right="0.25" top="0.75" bottom="0.75" header="0.3" footer="0.3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201568CD964844ABAFB43AE2F7A1FC" ma:contentTypeVersion="11" ma:contentTypeDescription="Crée un document." ma:contentTypeScope="" ma:versionID="f96df7f208c22f5b95c24951ef0095e8">
  <xsd:schema xmlns:xsd="http://www.w3.org/2001/XMLSchema" xmlns:xs="http://www.w3.org/2001/XMLSchema" xmlns:p="http://schemas.microsoft.com/office/2006/metadata/properties" xmlns:ns2="8de4eb62-6827-4725-b575-be95922301c4" xmlns:ns3="25e23c8a-045d-45be-8c26-94cfe3720f18" targetNamespace="http://schemas.microsoft.com/office/2006/metadata/properties" ma:root="true" ma:fieldsID="021b3588db119b1db6bf07a05259824e" ns2:_="" ns3:_="">
    <xsd:import namespace="8de4eb62-6827-4725-b575-be95922301c4"/>
    <xsd:import namespace="25e23c8a-045d-45be-8c26-94cfe3720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4eb62-6827-4725-b575-be95922301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23c8a-045d-45be-8c26-94cfe3720f1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78382-B4F3-40CC-9CAE-889825CB97F1}">
  <ds:schemaRefs>
    <ds:schemaRef ds:uri="8de4eb62-6827-4725-b575-be95922301c4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25e23c8a-045d-45be-8c26-94cfe3720f1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4832E7-4D86-44E5-871B-C78D79D2CB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F1A40F-D318-465B-88E0-F433F5EF7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e4eb62-6827-4725-b575-be95922301c4"/>
    <ds:schemaRef ds:uri="25e23c8a-045d-45be-8c26-94cfe3720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Modèle (3)</vt:lpstr>
      <vt:lpstr>Proposition calendrier_2024_V2</vt:lpstr>
      <vt:lpstr>Déroulé année_V2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DFP</dc:creator>
  <cp:keywords/>
  <dc:description/>
  <cp:lastModifiedBy>Nadjime BENHAMANA</cp:lastModifiedBy>
  <cp:revision/>
  <dcterms:created xsi:type="dcterms:W3CDTF">2020-09-04T06:42:10Z</dcterms:created>
  <dcterms:modified xsi:type="dcterms:W3CDTF">2023-10-10T06:20:42Z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0x01010022201568CD964844ABAFB43AE2F7A1FC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MediaServiceImageTags">
    <vt:lpwstr/>
  </property>
</Properties>
</file>